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 tabRatio="950"/>
  </bookViews>
  <sheets>
    <sheet name="List of tables" sheetId="1" r:id="rId1"/>
    <sheet name="List of hospitals" sheetId="2" r:id="rId2"/>
    <sheet name="1.1" sheetId="3" r:id="rId3"/>
    <sheet name="1.2" sheetId="4" r:id="rId4"/>
    <sheet name="2.1" sheetId="7" r:id="rId5"/>
    <sheet name="2.2" sheetId="5" r:id="rId6"/>
    <sheet name="2.3" sheetId="8" r:id="rId7"/>
    <sheet name="2.4" sheetId="9" r:id="rId8"/>
    <sheet name="2.5" sheetId="10" r:id="rId9"/>
    <sheet name="3.1" sheetId="11" r:id="rId10"/>
    <sheet name="3.2" sheetId="12" r:id="rId11"/>
    <sheet name="3.3" sheetId="14" r:id="rId12"/>
    <sheet name="3.4.1" sheetId="15" r:id="rId13"/>
    <sheet name="3.4.2" sheetId="16" r:id="rId14"/>
    <sheet name="3.5.1" sheetId="17" r:id="rId15"/>
    <sheet name="3.5.2" sheetId="19" r:id="rId16"/>
    <sheet name="4.1" sheetId="20" r:id="rId17"/>
    <sheet name="4.2" sheetId="21" r:id="rId18"/>
    <sheet name="4.3.1" sheetId="22" r:id="rId19"/>
    <sheet name="4.3.2" sheetId="23" r:id="rId20"/>
    <sheet name="4.4.1" sheetId="24" r:id="rId21"/>
    <sheet name="4.4.2" sheetId="25" r:id="rId22"/>
    <sheet name="4.5" sheetId="26" r:id="rId23"/>
    <sheet name="4.6" sheetId="28" r:id="rId24"/>
    <sheet name="5.1" sheetId="29" r:id="rId25"/>
    <sheet name="5.2" sheetId="30" r:id="rId26"/>
  </sheets>
  <externalReferences>
    <externalReference r:id="rId27"/>
    <externalReference r:id="rId28"/>
  </externalReferences>
  <definedNames>
    <definedName name="Data">[1]Data!$1:$1048576</definedName>
    <definedName name="_xlnm.Print_Area" localSheetId="11">'3.3'!$A$1:$I$44</definedName>
    <definedName name="w">[2]Data!$1:$1048576</definedName>
    <definedName name="z">[2]Data!$1:$1048576</definedName>
  </definedNames>
  <calcPr calcId="125725"/>
</workbook>
</file>

<file path=xl/calcChain.xml><?xml version="1.0" encoding="utf-8"?>
<calcChain xmlns="http://schemas.openxmlformats.org/spreadsheetml/2006/main">
  <c r="K32" i="10"/>
  <c r="J32"/>
  <c r="I32"/>
  <c r="H32"/>
  <c r="G32"/>
  <c r="K31"/>
  <c r="J31"/>
  <c r="I31"/>
  <c r="H31"/>
  <c r="G31"/>
  <c r="K30"/>
  <c r="J30"/>
  <c r="I30"/>
  <c r="H30"/>
  <c r="G30"/>
  <c r="K29"/>
  <c r="J29"/>
  <c r="I29"/>
  <c r="H29"/>
  <c r="G29"/>
  <c r="K28"/>
  <c r="J28"/>
  <c r="I28"/>
  <c r="H28"/>
  <c r="G28"/>
  <c r="K27"/>
  <c r="J27"/>
  <c r="I27"/>
  <c r="H27"/>
  <c r="G27"/>
  <c r="N27" i="3" l="1"/>
  <c r="M27"/>
  <c r="L27"/>
  <c r="K27"/>
  <c r="J27"/>
  <c r="I27"/>
  <c r="H27"/>
  <c r="G27"/>
  <c r="F27"/>
  <c r="E27"/>
  <c r="D27"/>
  <c r="C27"/>
  <c r="B27"/>
  <c r="N26"/>
  <c r="M26"/>
  <c r="L26"/>
  <c r="K26"/>
  <c r="J26"/>
  <c r="I26"/>
  <c r="H26"/>
  <c r="G26"/>
  <c r="F26"/>
  <c r="E26"/>
  <c r="D26"/>
  <c r="C26"/>
  <c r="B26"/>
  <c r="N25"/>
  <c r="M25"/>
  <c r="L25"/>
  <c r="D25"/>
  <c r="C25"/>
  <c r="B25"/>
  <c r="N24"/>
  <c r="M24"/>
  <c r="L24"/>
  <c r="K24"/>
  <c r="J24"/>
  <c r="I24"/>
  <c r="H24"/>
  <c r="G24"/>
  <c r="F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N11"/>
  <c r="M11"/>
  <c r="L11"/>
  <c r="K11"/>
  <c r="J11"/>
  <c r="I11"/>
  <c r="H11"/>
  <c r="G11"/>
  <c r="F11"/>
  <c r="E11"/>
  <c r="D11"/>
  <c r="C11"/>
  <c r="B11"/>
  <c r="N10"/>
  <c r="M10"/>
  <c r="L10"/>
  <c r="L28" s="1"/>
  <c r="K10"/>
  <c r="K28" s="1"/>
  <c r="J10"/>
  <c r="J28" s="1"/>
  <c r="I10"/>
  <c r="I28" s="1"/>
  <c r="H10"/>
  <c r="H28" s="1"/>
  <c r="G10"/>
  <c r="G28" s="1"/>
  <c r="F10"/>
  <c r="F28" s="1"/>
  <c r="E10"/>
  <c r="E28" s="1"/>
  <c r="D10"/>
  <c r="D28" s="1"/>
  <c r="C10"/>
  <c r="B10"/>
  <c r="N9"/>
  <c r="N28" s="1"/>
  <c r="M9"/>
  <c r="M28" s="1"/>
  <c r="C9"/>
  <c r="C28" s="1"/>
  <c r="B9"/>
  <c r="B28" s="1"/>
</calcChain>
</file>

<file path=xl/sharedStrings.xml><?xml version="1.0" encoding="utf-8"?>
<sst xmlns="http://schemas.openxmlformats.org/spreadsheetml/2006/main" count="1447" uniqueCount="322">
  <si>
    <t>Tab name</t>
  </si>
  <si>
    <t>Title</t>
  </si>
  <si>
    <t>List of hospitals</t>
  </si>
  <si>
    <t>4.4.1</t>
  </si>
  <si>
    <t>4.4.2</t>
  </si>
  <si>
    <t>STAG data is subject to ongoing validation and must be regarded as dynamic. Therefore if this analysis was to be to re-run at a later stage it may be subject to change.</t>
  </si>
  <si>
    <t xml:space="preserve">Source: </t>
  </si>
  <si>
    <t>Scottish Trauma Audit Group (STAG)</t>
  </si>
  <si>
    <t>Produced by ISD Scotland</t>
  </si>
  <si>
    <t>For further information please contact:</t>
  </si>
  <si>
    <t xml:space="preserve">Angela Khan </t>
  </si>
  <si>
    <t>Sinforosa Pizzo</t>
  </si>
  <si>
    <t>National Clinical Coordinator</t>
  </si>
  <si>
    <t xml:space="preserve">Senior Information Analyst </t>
  </si>
  <si>
    <t>Scottish Trauma Audit Group</t>
  </si>
  <si>
    <t>ISD Scotland</t>
  </si>
  <si>
    <t>Tel: 0131 275 6895</t>
  </si>
  <si>
    <t>Tel: 0141 282 2020</t>
  </si>
  <si>
    <t>e-mail: angela.khan@nhs.net</t>
  </si>
  <si>
    <t>e-mail: sinforosa.pizzo@nhs.net</t>
  </si>
  <si>
    <t>List of hospital contributing to STAG 2014-2015</t>
  </si>
  <si>
    <t>Scottish Trauma Audit Group: Audit of Trauma Management in Scotland 2016, Reporting on 2014-2015</t>
  </si>
  <si>
    <t xml:space="preserve">Hospital </t>
  </si>
  <si>
    <t>Code</t>
  </si>
  <si>
    <t>ARI</t>
  </si>
  <si>
    <t>University Hospital Ayr</t>
  </si>
  <si>
    <t>Ayr</t>
  </si>
  <si>
    <t>Crosshouse</t>
  </si>
  <si>
    <t>DGRI</t>
  </si>
  <si>
    <t>Forth Valley Royal Hospital</t>
  </si>
  <si>
    <t>FVRH</t>
  </si>
  <si>
    <t>Glasgow Royal Infirmary</t>
  </si>
  <si>
    <t>GRI</t>
  </si>
  <si>
    <t>Hairmyres Hospital, East Kilbride</t>
  </si>
  <si>
    <t>Hairmyres</t>
  </si>
  <si>
    <t>Inverclyde Royal Hospital</t>
  </si>
  <si>
    <t>IRH</t>
  </si>
  <si>
    <t>Monklands Hospital, Airdrie</t>
  </si>
  <si>
    <t>Monklands</t>
  </si>
  <si>
    <t>Ninewells Hospital, Dundee</t>
  </si>
  <si>
    <t>Ninewells</t>
  </si>
  <si>
    <t>Perth Royal Infirmary</t>
  </si>
  <si>
    <t>PRI</t>
  </si>
  <si>
    <t>Royal Alexandra Hospital, Paisley</t>
  </si>
  <si>
    <t>RAH</t>
  </si>
  <si>
    <t>Raigmore Hospital, Inverness</t>
  </si>
  <si>
    <t>Raigmore</t>
  </si>
  <si>
    <t>RIE</t>
  </si>
  <si>
    <t>Victoria Hospital, Kirkcaldy</t>
  </si>
  <si>
    <t>VHK</t>
  </si>
  <si>
    <t>VIG</t>
  </si>
  <si>
    <t>WIG</t>
  </si>
  <si>
    <t>Wishaw</t>
  </si>
  <si>
    <t>List of hospitals contributing to STAG in 2014-2015</t>
  </si>
  <si>
    <t>Aberdeen Royal Infirmary</t>
  </si>
  <si>
    <t>University Hospital Crosshouse, Kilmarnock</t>
  </si>
  <si>
    <t>Dumfries &amp; Galloway Royal Infirmary</t>
  </si>
  <si>
    <t>Royal Infirmary, Edinburgh</t>
  </si>
  <si>
    <t>Victoria Infirmary, Glasgow</t>
  </si>
  <si>
    <t>Western Infirmary, Glasgow</t>
  </si>
  <si>
    <t>Wishaw General Hospital</t>
  </si>
  <si>
    <t>QEUH</t>
  </si>
  <si>
    <t>Queen Elizabeth University Hospital, Glasgow</t>
  </si>
  <si>
    <t>October 2016</t>
  </si>
  <si>
    <t>Number of attendances for which a pro forma has been submitted to STAG Central Office by month in 2015</t>
  </si>
  <si>
    <t>Number of attendances for which a pro forma has been submitted to STAG Central Office by month in 2014</t>
  </si>
  <si>
    <t>Key:</t>
  </si>
  <si>
    <t>Data submitted</t>
  </si>
  <si>
    <t>No data submitted</t>
  </si>
  <si>
    <t>Partial data submitted</t>
  </si>
  <si>
    <t>Hospital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</si>
  <si>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</si>
  <si>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</si>
  <si>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</si>
  <si>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</si>
  <si>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</si>
  <si>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</si>
  <si>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</si>
  <si>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</si>
  <si>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</si>
  <si>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</si>
  <si>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</si>
  <si>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</si>
  <si>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Patients Included</t>
  </si>
  <si>
    <t>Queen Elizabeth University Hospital*, Glasgow</t>
  </si>
  <si>
    <t>* Southern General Hospital was renamed Queen Elizabeth University Hospital in July 2015.</t>
  </si>
  <si>
    <t>Note: in 2014, 11 audit patients attended two STAG EDs during a single episode of care. Only the first STAG ED attendance has been analysed in this report. A further two patients were removed from this analysis because there was not enough information available to code the trauma injury (N= 2745).</t>
  </si>
  <si>
    <t>Return to List of tables</t>
  </si>
  <si>
    <t>2014: Number of attendances for which a pro forma has been submitted to STAG central office by month.</t>
  </si>
  <si>
    <t>2015: Number of attendances for which a pro forma has been submitted to STAG central office by month.</t>
  </si>
  <si>
    <t>Aberdeen Royal Infirmary **</t>
  </si>
  <si>
    <t>12 (+16)</t>
  </si>
  <si>
    <t>13 (+10)</t>
  </si>
  <si>
    <t>25 (+15)</t>
  </si>
  <si>
    <t>22 (+10)</t>
  </si>
  <si>
    <t>15 (+12)</t>
  </si>
  <si>
    <t>18 (+10)</t>
  </si>
  <si>
    <t>16 (+11)</t>
  </si>
  <si>
    <t>22 (+17)</t>
  </si>
  <si>
    <t>22 (+4)</t>
  </si>
  <si>
    <t>25 (+7)</t>
  </si>
  <si>
    <t>29 (+6)</t>
  </si>
  <si>
    <t>29 (+5)</t>
  </si>
  <si>
    <t>248 (+123)</t>
  </si>
  <si>
    <t>Royal Infirmary, Edinburgh **</t>
  </si>
  <si>
    <t>(+38)</t>
  </si>
  <si>
    <t>(+35)</t>
  </si>
  <si>
    <t>(+32)</t>
  </si>
  <si>
    <t>193 (+137)</t>
  </si>
  <si>
    <t>Victoria Infirmary, Glasgow***</t>
  </si>
  <si>
    <t>Western Infirmary, Glasgow***</t>
  </si>
  <si>
    <t>299 (+16)</t>
  </si>
  <si>
    <t>231 (+10)</t>
  </si>
  <si>
    <t>287 (+15)</t>
  </si>
  <si>
    <t>260 (+10)</t>
  </si>
  <si>
    <t>294 (+12)</t>
  </si>
  <si>
    <t>290 (+10)</t>
  </si>
  <si>
    <t>272 (+11)</t>
  </si>
  <si>
    <t>278 (+55)</t>
  </si>
  <si>
    <t>273 (+39)</t>
  </si>
  <si>
    <t>248 (+39)</t>
  </si>
  <si>
    <t>258 (+38)</t>
  </si>
  <si>
    <t>303 (+5)</t>
  </si>
  <si>
    <t>3293 (+260)</t>
  </si>
  <si>
    <t>** Due to resource issues (that are now resolved) not all eligible patients have had a proforma submitted . Patient numbers not included in this report are found in the brackets.</t>
  </si>
  <si>
    <t>*** Victoria Infirmary and Western Infirmary, in Glasgow, closed their Eds in summer 2015.</t>
  </si>
  <si>
    <t>Note: in 2015, 4 audit patients attended two STAG EDs during a single episode of care. Only the first STAG ED attendance has been analysed in this report (N= 3289).</t>
  </si>
  <si>
    <t>No. Patients</t>
  </si>
  <si>
    <t>% of patients</t>
  </si>
  <si>
    <t>Level of trauma</t>
  </si>
  <si>
    <t>Age IQR</t>
  </si>
  <si>
    <t>Median age</t>
  </si>
  <si>
    <t>N</t>
  </si>
  <si>
    <t>%</t>
  </si>
  <si>
    <t>Male</t>
  </si>
  <si>
    <t>Female</t>
  </si>
  <si>
    <t>Total</t>
  </si>
  <si>
    <t>Minor (ISS &lt; 9)</t>
  </si>
  <si>
    <t>Moderate (ISS 9 - 15)</t>
  </si>
  <si>
    <t>Major (ISS &gt; 15)</t>
  </si>
  <si>
    <t>IQR: Inter-quartile range</t>
  </si>
  <si>
    <t xml:space="preserve">Please note that this data has been taken from a dynamic dataset and therefore the analysis is subject to change. </t>
  </si>
  <si>
    <t>39 - 73</t>
  </si>
  <si>
    <t>45 - 70</t>
  </si>
  <si>
    <t>32 - 69</t>
  </si>
  <si>
    <t>40 - 71</t>
  </si>
  <si>
    <t>NHS Ayrshire &amp; Arran</t>
  </si>
  <si>
    <t>NHS Dumfries &amp; Galloway</t>
  </si>
  <si>
    <t>NHS Fife</t>
  </si>
  <si>
    <t>NHS Forth Valley</t>
  </si>
  <si>
    <t>NHS Grampian</t>
  </si>
  <si>
    <t>NHS Greater Glasgow &amp; Clyde</t>
  </si>
  <si>
    <t>NHS Highland</t>
  </si>
  <si>
    <t>NHS Lanarkshire</t>
  </si>
  <si>
    <t>NHS Lothian</t>
  </si>
  <si>
    <t>NHS Tayside</t>
  </si>
  <si>
    <t>Scotland</t>
  </si>
  <si>
    <t>-</t>
  </si>
  <si>
    <t>Percentage of penetrating trauma by Health Board (2011-2015)</t>
  </si>
  <si>
    <t>Percentage of male and female patients by severity of trauma (2014-2015)</t>
  </si>
  <si>
    <t>Percentage of patients by severity of trauma (2011-2015)</t>
  </si>
  <si>
    <t>Percentage of male and female patients by mechanism and severity of injury (2014-2015)</t>
  </si>
  <si>
    <t>Blunt</t>
  </si>
  <si>
    <t>Penetrating</t>
  </si>
  <si>
    <t>Health Board</t>
  </si>
  <si>
    <t>Mechanism of injury</t>
  </si>
  <si>
    <t>Uncertain</t>
  </si>
  <si>
    <t>Other</t>
  </si>
  <si>
    <t>Sport</t>
  </si>
  <si>
    <t>Assault</t>
  </si>
  <si>
    <t>Fall &gt; 2m</t>
  </si>
  <si>
    <t>MVA</t>
  </si>
  <si>
    <t>Fall &lt; 2m</t>
  </si>
  <si>
    <t>MVA: Motor vehicle accident</t>
  </si>
  <si>
    <t>Other: mechanisms of injury such as deliberate self harm, contact with a moving object (not MVA) and accidents involving machinery.</t>
  </si>
  <si>
    <t>2011</t>
  </si>
  <si>
    <t>2012</t>
  </si>
  <si>
    <t>2013</t>
  </si>
  <si>
    <t>2014</t>
  </si>
  <si>
    <t>2015</t>
  </si>
  <si>
    <t>Yes</t>
  </si>
  <si>
    <t>No</t>
  </si>
  <si>
    <t>Gender</t>
  </si>
  <si>
    <t>Evidence of alcohol?</t>
  </si>
  <si>
    <t>2012*</t>
  </si>
  <si>
    <t>* Gender for one case was not available.</t>
  </si>
  <si>
    <t>Percentage of male and female patients where there was evidence of involvement of alcohol in the incident, by severity of trauma (2011-2015)</t>
  </si>
  <si>
    <t>Percentage of patients arriving by air, ambulance or self, by severity of trauma (2011-2015)</t>
  </si>
  <si>
    <t>Self</t>
  </si>
  <si>
    <t>Ambulance</t>
  </si>
  <si>
    <t>Air</t>
  </si>
  <si>
    <t>Percentage of patients by day and time of attendance (2014-2015)</t>
  </si>
  <si>
    <t>08:00 - 19:59</t>
  </si>
  <si>
    <t>Day &amp; Time</t>
  </si>
  <si>
    <t>Sun</t>
  </si>
  <si>
    <t>Mon</t>
  </si>
  <si>
    <t>Tues</t>
  </si>
  <si>
    <t>Wed</t>
  </si>
  <si>
    <t>Thurs</t>
  </si>
  <si>
    <t>Fri</t>
  </si>
  <si>
    <t>Sat</t>
  </si>
  <si>
    <t>20:00 - 23:59</t>
  </si>
  <si>
    <t>00:00 - 07:59</t>
  </si>
  <si>
    <t>No. of patients</t>
  </si>
  <si>
    <t>No. patients</t>
  </si>
  <si>
    <t>Transferred</t>
  </si>
  <si>
    <t>No Transfer</t>
  </si>
  <si>
    <t>Direct transfer (from ED)</t>
  </si>
  <si>
    <t>Late transfer (after leaving ED)</t>
  </si>
  <si>
    <t>Percentage of patients transferred to another STAG hospital or regional centre, by severity of trauma (2011-2015)</t>
  </si>
  <si>
    <t>3.4.1</t>
  </si>
  <si>
    <t>3.4.2</t>
  </si>
  <si>
    <t>Area of care</t>
  </si>
  <si>
    <t>ED</t>
  </si>
  <si>
    <t>Ward</t>
  </si>
  <si>
    <t>SIU</t>
  </si>
  <si>
    <t>Neuro</t>
  </si>
  <si>
    <t>GJH**</t>
  </si>
  <si>
    <t>ITU</t>
  </si>
  <si>
    <t>Percentages were calculated using cases where the patient was transferred to another STAG hospital or regional centre (N=702).</t>
  </si>
  <si>
    <t>Area of care that patients were transferred to, in the receiving hospitals, by severity of trauma and type of transfer (2014-2015)</t>
  </si>
  <si>
    <t>Year of Attendance</t>
  </si>
  <si>
    <t>&lt;= 1 days</t>
  </si>
  <si>
    <t>2 - 7 days</t>
  </si>
  <si>
    <t>8 - 14 days</t>
  </si>
  <si>
    <t>15 - 29 days</t>
  </si>
  <si>
    <t>Late transfers only: Days to transfer (late transfer) by severity of trauma (2011-2015)</t>
  </si>
  <si>
    <t>3.5.1</t>
  </si>
  <si>
    <t>3.5.2</t>
  </si>
  <si>
    <t>Total days in audit (Grouped)</t>
  </si>
  <si>
    <t>1 - 2 days</t>
  </si>
  <si>
    <t>3 - 7 days</t>
  </si>
  <si>
    <t>&gt;14 days</t>
  </si>
  <si>
    <t>LOS: Length of stay.</t>
  </si>
  <si>
    <t>IQR: Inter-quartile range.</t>
  </si>
  <si>
    <t>Patients with an in-patient stay of &lt; 3 days who survived are not included in the STAG Trauma Audit.</t>
  </si>
  <si>
    <t>LOS IQR</t>
  </si>
  <si>
    <t>Median LOS</t>
  </si>
  <si>
    <t>4 - 13</t>
  </si>
  <si>
    <t>5 - 15</t>
  </si>
  <si>
    <t>5 - 17</t>
  </si>
  <si>
    <t>8 - 30</t>
  </si>
  <si>
    <t>Length of inpatient stay, by severity of trauma, for patients who survived to discharge from hospital or for more than 30 days (2014-2015)</t>
  </si>
  <si>
    <t>6 - 20</t>
  </si>
  <si>
    <t>3 - 14</t>
  </si>
  <si>
    <t>1 - 5</t>
  </si>
  <si>
    <t>Length of inpatient stay, by severity of trauma, for patients who died in less than or equal to 30 days (2014-2015)*</t>
  </si>
  <si>
    <t>* In 2015 STAG started collecting data on deaths that occurred in less than 15 minutes from arrival to ED. To make inclusion/exclusion criteria consistent for 2014-2015 datasets, deaths in ≤ 15 minutes have been excluded from this graph, one moderate and 18 major trauma patients, specifically.</t>
  </si>
  <si>
    <t>Length of inpatient stay, by severity of trauma, for patients who survived to discharge from hospital or up to 30 days (2014-2015)</t>
  </si>
  <si>
    <t>Length of inpatient stay, by severity of trauma, for patients who died in less than or equal to 30 days (2014-2015)</t>
  </si>
  <si>
    <t>VIG*</t>
  </si>
  <si>
    <t>WIG*</t>
  </si>
  <si>
    <t>* Victoria Infirmary, Glasgow and Western Infirmary, Glasgow closed in May 2015.</t>
  </si>
  <si>
    <t>Percentage of major trauma patients who were pre-alerted, by hospital (2014 and 2015)</t>
  </si>
  <si>
    <t>Percentage of major trauma patients seen by a EM Consultant within one hour, by hospital (2014 and 2015)</t>
  </si>
  <si>
    <t>Percentage  of patients with a severe head injury1 and/or GCS ≤ 8 who had a CT scan within one hour, by hospital (2014 and 2015)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</si>
  <si>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Excludes ARI, Ninewells and QEUH.</t>
    </r>
  </si>
  <si>
    <t xml:space="preserve">Percentage of patients with a severe head injury who had a documented specialist neurological referral whilst in the Emergency Department, by hospital (2014 and 2015)
</t>
  </si>
  <si>
    <r>
      <t>Percentage of patients with a severe head injury who are transferred to a setting with 24 hour access to a Neurosurgical ICU, by hospital (2014 and 2015). Excluding sites with on site Neuro ICU facilities</t>
    </r>
    <r>
      <rPr>
        <b/>
        <vertAlign val="superscript"/>
        <sz val="10"/>
        <color theme="1"/>
        <rFont val="Arial"/>
        <family val="2"/>
      </rPr>
      <t>1</t>
    </r>
  </si>
  <si>
    <t xml:space="preserve">Percentage of patients with an open limb fracture who received IV antibiotics within three hours of attendance, by hospital (2014 and 2015)
</t>
  </si>
  <si>
    <t>&lt;= 1 hours</t>
  </si>
  <si>
    <t>1 - 2 hours</t>
  </si>
  <si>
    <t>2 - 3 hours</t>
  </si>
  <si>
    <t>3 - 4 hours</t>
  </si>
  <si>
    <t>&gt;= 4 hours</t>
  </si>
  <si>
    <t>Time to CT head for patients with a GCS ≤ 8 and/or severe head injury (2011-2015)</t>
  </si>
  <si>
    <t>Pre alert by Scottish Ambulance Service (major trauma)</t>
  </si>
  <si>
    <t>Consultant review (major trauma)  </t>
  </si>
  <si>
    <t>CT head (severe head injury)</t>
  </si>
  <si>
    <t>Transfer to hospital with Neurosurgical ICU (severe head injury)</t>
  </si>
  <si>
    <t>Referral to Neurological specialist in ED (severe head injury)</t>
  </si>
  <si>
    <t>IV antibiotics (open limb fracture)</t>
  </si>
  <si>
    <t>Summary of Scottish compliance with Indicators (2013-2015)</t>
  </si>
  <si>
    <t>Percentage of patients with an open limb fracture who received IV antibiotics within three hours of attendance, by hospital (2014 and 2015)</t>
  </si>
  <si>
    <t>Percentage of patients with a severe head injury who had a documented specialist neurological referral whilst in the ED, by hospital (2014 and 2015)</t>
  </si>
  <si>
    <t>Percentage of patients with a severe head injury who are transferred to a setting with 24 hour access to a Neurosurgical ICU, by hospital (2014 and 2015)</t>
  </si>
  <si>
    <t>Time to CT head for patients with a GCS ? 8 and/or severe head injury (2011-2015)</t>
  </si>
  <si>
    <t>4.3.1</t>
  </si>
  <si>
    <t>4.3.2</t>
  </si>
  <si>
    <t>Rate of Survival Breakdown at Crosshouse (A111H), 2014-2015 combined.</t>
  </si>
  <si>
    <t>Survival band %</t>
  </si>
  <si>
    <t>Number in group</t>
  </si>
  <si>
    <t>Expected Survivors</t>
  </si>
  <si>
    <t xml:space="preserve"> Actual Survivors</t>
  </si>
  <si>
    <t>Difference
W</t>
  </si>
  <si>
    <t>Adjusted Difference
(Wstat)</t>
  </si>
  <si>
    <t>0 - 25</t>
  </si>
  <si>
    <t>25 - 50</t>
  </si>
  <si>
    <t>50 - 75</t>
  </si>
  <si>
    <t>75 - 90</t>
  </si>
  <si>
    <t>90 - 95</t>
  </si>
  <si>
    <t>96 - 100</t>
  </si>
  <si>
    <t>Rate of Survival Breakdown at Ayr (A210H), 2014-2015 combined.</t>
  </si>
  <si>
    <t>Rate of Survival Breakdown at IRH (C313H), 2014-2015 combined.</t>
  </si>
  <si>
    <t>Rate of Survival Breakdown at RAH (C418H), 2014-2015 combined.</t>
  </si>
  <si>
    <t>Rate of Survival Breakdown at VHK (F704H), 2014-2015 combined.</t>
  </si>
  <si>
    <t>Rate of Survival Breakdown at GRI (G107H), 2014-2015 combined.</t>
  </si>
  <si>
    <t>Rate of Survival Breakdown at VIG (G306H), 2014-2015 combined.</t>
  </si>
  <si>
    <t>Rate of Survival Breakdown at QEUH (G405H), 2014-2015 combined.</t>
  </si>
  <si>
    <t>Rate of Survival Breakdown at WIG (G516H), 2014-2015 combined.</t>
  </si>
  <si>
    <t>Rate of Survival Breakdown at Raigmore (H202H), 2014-2015 combined.</t>
  </si>
  <si>
    <t>Rate of Survival Breakdown at Monklands (L106H), 2014-2015 combined.</t>
  </si>
  <si>
    <t>Rate of Survival Breakdown at Hairmyres (L302H), 2014-2015 combined.</t>
  </si>
  <si>
    <t>Rate of Survival Breakdown at Wishaw (L308H), 2014-2015 combined.</t>
  </si>
  <si>
    <t>Rate of Survival Breakdown at ARI (N101H), 2014-2015 combined.</t>
  </si>
  <si>
    <t>Rate of Survival Breakdown at RIE (S226H), 2014-2015 combined.</t>
  </si>
  <si>
    <t>Rate of Survival Breakdown at Ninewells (T101H), 2014-2015 combined.</t>
  </si>
  <si>
    <t>Rate of Survival Breakdown at PRI (T202H), 2014-2015 combined.</t>
  </si>
  <si>
    <t>Rate of Survival Breakdown at FVRH (V217H), 2014-2015 combined.</t>
  </si>
  <si>
    <t>Rate of Survival Breakdown at DGRI (Y104H), 2014-2015 combined.</t>
  </si>
  <si>
    <t>STAG Hosp</t>
  </si>
  <si>
    <t># Pats</t>
  </si>
  <si>
    <t>*1 stratum has no events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</si>
  <si>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FVRH includes QMH.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</si>
  <si>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VHK includes SRI.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</si>
  <si>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8"/>
        <color theme="1"/>
        <rFont val="Calibri"/>
        <family val="2"/>
        <scheme val="minor"/>
      </rPr>
      <t>No data submitted in 2012.</t>
    </r>
  </si>
  <si>
    <t>Revised W-Statistic: by hospital (2011 - 2013)</t>
  </si>
  <si>
    <r>
      <t>FVRH</t>
    </r>
    <r>
      <rPr>
        <vertAlign val="superscript"/>
        <sz val="10"/>
        <color theme="1"/>
        <rFont val="Arial"/>
        <family val="2"/>
      </rPr>
      <t>1</t>
    </r>
  </si>
  <si>
    <r>
      <t>VHK</t>
    </r>
    <r>
      <rPr>
        <vertAlign val="superscript"/>
        <sz val="10"/>
        <color theme="1"/>
        <rFont val="Arial"/>
        <family val="2"/>
      </rPr>
      <t>2</t>
    </r>
  </si>
  <si>
    <r>
      <t>DGRI</t>
    </r>
    <r>
      <rPr>
        <vertAlign val="superscript"/>
        <sz val="10"/>
        <color theme="1"/>
        <rFont val="Arial"/>
        <family val="2"/>
      </rPr>
      <t>3</t>
    </r>
  </si>
  <si>
    <t>Rate of survival breakdown by hospital (2014 - 2015) - Revised W-Statistic</t>
  </si>
  <si>
    <t>W-stat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</si>
</sst>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%;0.0%"/>
    <numFmt numFmtId="166" formatCode="0.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9"/>
      <color indexed="8"/>
      <name val="Arial Bold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22"/>
      </right>
      <top style="thin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18"/>
      </top>
      <bottom style="thin">
        <color indexed="22"/>
      </bottom>
      <diagonal/>
    </border>
    <border>
      <left style="thin">
        <color indexed="22"/>
      </left>
      <right style="thin">
        <color indexed="18"/>
      </right>
      <top style="thin">
        <color indexed="18"/>
      </top>
      <bottom style="thin">
        <color indexed="22"/>
      </bottom>
      <diagonal/>
    </border>
    <border>
      <left style="thin">
        <color indexed="18"/>
      </left>
      <right style="thin">
        <color indexed="22"/>
      </right>
      <top/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8"/>
      </bottom>
      <diagonal/>
    </border>
    <border>
      <left style="thin">
        <color indexed="22"/>
      </left>
      <right style="thin">
        <color indexed="18"/>
      </right>
      <top style="thin">
        <color indexed="22"/>
      </top>
      <bottom style="thin">
        <color indexed="18"/>
      </bottom>
      <diagonal/>
    </border>
    <border>
      <left style="thin">
        <color indexed="18"/>
      </left>
      <right style="thin">
        <color indexed="55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 style="thin">
        <color indexed="18"/>
      </top>
      <bottom style="thin">
        <color indexed="18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</cellStyleXfs>
  <cellXfs count="202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0" xfId="0" applyFont="1" applyBorder="1"/>
    <xf numFmtId="0" fontId="5" fillId="0" borderId="0" xfId="1" applyFont="1" applyBorder="1" applyAlignment="1" applyProtection="1">
      <alignment horizontal="left"/>
    </xf>
    <xf numFmtId="0" fontId="6" fillId="0" borderId="0" xfId="0" applyFont="1" applyBorder="1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49" fontId="9" fillId="2" borderId="0" xfId="0" applyNumberFormat="1" applyFont="1" applyFill="1"/>
    <xf numFmtId="0" fontId="11" fillId="0" borderId="0" xfId="0" applyFont="1"/>
    <xf numFmtId="0" fontId="8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2" fillId="0" borderId="0" xfId="0" applyFont="1" applyFill="1"/>
    <xf numFmtId="1" fontId="13" fillId="0" borderId="11" xfId="0" quotePrefix="1" applyNumberFormat="1" applyFont="1" applyFill="1" applyBorder="1"/>
    <xf numFmtId="1" fontId="13" fillId="0" borderId="11" xfId="0" applyNumberFormat="1" applyFont="1" applyFill="1" applyBorder="1"/>
    <xf numFmtId="0" fontId="6" fillId="0" borderId="0" xfId="0" applyFont="1" applyFill="1"/>
    <xf numFmtId="0" fontId="13" fillId="0" borderId="0" xfId="0" applyFont="1" applyFill="1"/>
    <xf numFmtId="0" fontId="12" fillId="2" borderId="0" xfId="0" applyFont="1" applyFill="1"/>
    <xf numFmtId="0" fontId="13" fillId="3" borderId="12" xfId="0" applyFont="1" applyFill="1" applyBorder="1"/>
    <xf numFmtId="0" fontId="13" fillId="2" borderId="0" xfId="0" applyFont="1" applyFill="1"/>
    <xf numFmtId="0" fontId="13" fillId="0" borderId="12" xfId="0" applyFont="1" applyBorder="1"/>
    <xf numFmtId="0" fontId="13" fillId="4" borderId="12" xfId="0" applyFont="1" applyFill="1" applyBorder="1"/>
    <xf numFmtId="0" fontId="13" fillId="5" borderId="13" xfId="0" applyFont="1" applyFill="1" applyBorder="1"/>
    <xf numFmtId="0" fontId="14" fillId="5" borderId="16" xfId="0" applyFont="1" applyFill="1" applyBorder="1" applyAlignment="1">
      <alignment horizontal="left" wrapText="1"/>
    </xf>
    <xf numFmtId="0" fontId="14" fillId="5" borderId="17" xfId="0" applyFont="1" applyFill="1" applyBorder="1" applyAlignment="1">
      <alignment horizontal="center" wrapText="1"/>
    </xf>
    <xf numFmtId="0" fontId="14" fillId="5" borderId="18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/>
    <xf numFmtId="0" fontId="13" fillId="4" borderId="12" xfId="0" applyFont="1" applyFill="1" applyBorder="1" applyAlignment="1">
      <alignment horizontal="center"/>
    </xf>
    <xf numFmtId="0" fontId="14" fillId="5" borderId="19" xfId="0" applyFont="1" applyFill="1" applyBorder="1"/>
    <xf numFmtId="0" fontId="14" fillId="5" borderId="20" xfId="0" applyFont="1" applyFill="1" applyBorder="1"/>
    <xf numFmtId="0" fontId="13" fillId="0" borderId="0" xfId="0" applyFont="1" applyFill="1" applyBorder="1" applyAlignment="1"/>
    <xf numFmtId="0" fontId="6" fillId="0" borderId="0" xfId="0" applyFont="1"/>
    <xf numFmtId="0" fontId="13" fillId="0" borderId="12" xfId="0" applyFont="1" applyFill="1" applyBorder="1" applyAlignment="1">
      <alignment horizontal="right"/>
    </xf>
    <xf numFmtId="0" fontId="14" fillId="5" borderId="20" xfId="0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16" fillId="0" borderId="0" xfId="0" applyFont="1"/>
    <xf numFmtId="0" fontId="13" fillId="0" borderId="11" xfId="0" applyFont="1" applyBorder="1"/>
    <xf numFmtId="0" fontId="13" fillId="0" borderId="11" xfId="0" quotePrefix="1" applyFont="1" applyFill="1" applyBorder="1" applyAlignment="1">
      <alignment horizontal="right"/>
    </xf>
    <xf numFmtId="9" fontId="13" fillId="0" borderId="11" xfId="0" applyNumberFormat="1" applyFont="1" applyFill="1" applyBorder="1"/>
    <xf numFmtId="9" fontId="13" fillId="0" borderId="11" xfId="0" applyNumberFormat="1" applyFont="1" applyBorder="1"/>
    <xf numFmtId="0" fontId="17" fillId="0" borderId="0" xfId="0" applyFont="1"/>
    <xf numFmtId="0" fontId="18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49" fontId="13" fillId="0" borderId="0" xfId="0" applyNumberFormat="1" applyFont="1" applyAlignment="1">
      <alignment horizontal="left"/>
    </xf>
    <xf numFmtId="0" fontId="12" fillId="6" borderId="22" xfId="0" applyFont="1" applyFill="1" applyBorder="1" applyAlignment="1"/>
    <xf numFmtId="0" fontId="12" fillId="6" borderId="23" xfId="0" applyFont="1" applyFill="1" applyBorder="1" applyAlignment="1"/>
    <xf numFmtId="0" fontId="12" fillId="6" borderId="21" xfId="0" applyFont="1" applyFill="1" applyBorder="1" applyAlignment="1"/>
    <xf numFmtId="0" fontId="12" fillId="6" borderId="11" xfId="0" applyFont="1" applyFill="1" applyBorder="1"/>
    <xf numFmtId="1" fontId="12" fillId="6" borderId="11" xfId="0" applyNumberFormat="1" applyFont="1" applyFill="1" applyBorder="1" applyAlignment="1">
      <alignment horizontal="right"/>
    </xf>
    <xf numFmtId="3" fontId="12" fillId="6" borderId="11" xfId="0" applyNumberFormat="1" applyFont="1" applyFill="1" applyBorder="1"/>
    <xf numFmtId="9" fontId="12" fillId="6" borderId="11" xfId="0" applyNumberFormat="1" applyFont="1" applyFill="1" applyBorder="1"/>
    <xf numFmtId="0" fontId="3" fillId="6" borderId="1" xfId="0" applyFont="1" applyFill="1" applyBorder="1"/>
    <xf numFmtId="0" fontId="3" fillId="6" borderId="2" xfId="0" applyFont="1" applyFill="1" applyBorder="1" applyAlignment="1"/>
    <xf numFmtId="0" fontId="12" fillId="6" borderId="11" xfId="0" applyFont="1" applyFill="1" applyBorder="1" applyAlignment="1">
      <alignment horizontal="left" wrapText="1"/>
    </xf>
    <xf numFmtId="0" fontId="13" fillId="0" borderId="24" xfId="0" applyFont="1" applyBorder="1"/>
    <xf numFmtId="0" fontId="13" fillId="0" borderId="24" xfId="0" quotePrefix="1" applyFont="1" applyFill="1" applyBorder="1" applyAlignment="1">
      <alignment horizontal="right"/>
    </xf>
    <xf numFmtId="1" fontId="13" fillId="0" borderId="24" xfId="0" quotePrefix="1" applyNumberFormat="1" applyFont="1" applyFill="1" applyBorder="1"/>
    <xf numFmtId="9" fontId="13" fillId="0" borderId="24" xfId="0" applyNumberFormat="1" applyFont="1" applyFill="1" applyBorder="1"/>
    <xf numFmtId="9" fontId="13" fillId="0" borderId="24" xfId="0" applyNumberFormat="1" applyFont="1" applyBorder="1"/>
    <xf numFmtId="0" fontId="12" fillId="6" borderId="11" xfId="0" applyNumberFormat="1" applyFont="1" applyFill="1" applyBorder="1"/>
    <xf numFmtId="0" fontId="16" fillId="0" borderId="0" xfId="0" applyFont="1" applyFill="1"/>
    <xf numFmtId="0" fontId="12" fillId="6" borderId="24" xfId="0" quotePrefix="1" applyFont="1" applyFill="1" applyBorder="1" applyAlignment="1">
      <alignment horizontal="right"/>
    </xf>
    <xf numFmtId="9" fontId="13" fillId="0" borderId="24" xfId="0" quotePrefix="1" applyNumberFormat="1" applyFont="1" applyFill="1" applyBorder="1" applyAlignment="1">
      <alignment horizontal="right"/>
    </xf>
    <xf numFmtId="9" fontId="13" fillId="0" borderId="24" xfId="0" quotePrefix="1" applyNumberFormat="1" applyFont="1" applyFill="1" applyBorder="1"/>
    <xf numFmtId="9" fontId="13" fillId="0" borderId="11" xfId="0" quotePrefix="1" applyNumberFormat="1" applyFont="1" applyFill="1" applyBorder="1" applyAlignment="1">
      <alignment horizontal="right"/>
    </xf>
    <xf numFmtId="9" fontId="13" fillId="0" borderId="11" xfId="0" quotePrefix="1" applyNumberFormat="1" applyFont="1" applyFill="1" applyBorder="1"/>
    <xf numFmtId="0" fontId="6" fillId="0" borderId="6" xfId="0" applyFont="1" applyFill="1" applyBorder="1"/>
    <xf numFmtId="0" fontId="13" fillId="0" borderId="24" xfId="0" applyNumberFormat="1" applyFont="1" applyFill="1" applyBorder="1"/>
    <xf numFmtId="0" fontId="13" fillId="0" borderId="11" xfId="0" applyNumberFormat="1" applyFont="1" applyFill="1" applyBorder="1"/>
    <xf numFmtId="3" fontId="12" fillId="6" borderId="11" xfId="0" applyNumberFormat="1" applyFont="1" applyFill="1" applyBorder="1" applyAlignment="1">
      <alignment horizontal="center"/>
    </xf>
    <xf numFmtId="3" fontId="12" fillId="6" borderId="11" xfId="0" applyNumberFormat="1" applyFont="1" applyFill="1" applyBorder="1" applyAlignment="1">
      <alignment horizontal="left" vertical="top" wrapText="1"/>
    </xf>
    <xf numFmtId="1" fontId="13" fillId="0" borderId="24" xfId="0" quotePrefix="1" applyNumberFormat="1" applyFont="1" applyFill="1" applyBorder="1" applyAlignment="1">
      <alignment horizontal="right"/>
    </xf>
    <xf numFmtId="3" fontId="12" fillId="6" borderId="11" xfId="0" applyNumberFormat="1" applyFont="1" applyFill="1" applyBorder="1" applyAlignment="1">
      <alignment horizontal="center" vertical="top" wrapText="1"/>
    </xf>
    <xf numFmtId="0" fontId="12" fillId="6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left" vertical="top" wrapText="1"/>
    </xf>
    <xf numFmtId="0" fontId="12" fillId="6" borderId="11" xfId="0" applyNumberFormat="1" applyFont="1" applyFill="1" applyBorder="1" applyAlignment="1">
      <alignment horizontal="right" vertical="top" wrapText="1"/>
    </xf>
    <xf numFmtId="9" fontId="12" fillId="6" borderId="11" xfId="0" applyNumberFormat="1" applyFont="1" applyFill="1" applyBorder="1" applyAlignment="1">
      <alignment horizontal="right" vertical="top" wrapText="1"/>
    </xf>
    <xf numFmtId="3" fontId="13" fillId="0" borderId="11" xfId="0" applyNumberFormat="1" applyFont="1" applyFill="1" applyBorder="1" applyAlignment="1">
      <alignment horizontal="left" vertical="top" wrapText="1"/>
    </xf>
    <xf numFmtId="1" fontId="13" fillId="0" borderId="24" xfId="0" applyNumberFormat="1" applyFont="1" applyFill="1" applyBorder="1" applyAlignment="1">
      <alignment horizontal="right"/>
    </xf>
    <xf numFmtId="9" fontId="13" fillId="0" borderId="24" xfId="0" applyNumberFormat="1" applyFont="1" applyFill="1" applyBorder="1" applyAlignment="1">
      <alignment horizontal="right"/>
    </xf>
    <xf numFmtId="0" fontId="13" fillId="0" borderId="26" xfId="0" applyFont="1" applyBorder="1" applyAlignment="1"/>
    <xf numFmtId="9" fontId="12" fillId="6" borderId="11" xfId="0" applyNumberFormat="1" applyFont="1" applyFill="1" applyBorder="1" applyAlignment="1">
      <alignment vertical="top" wrapText="1"/>
    </xf>
    <xf numFmtId="165" fontId="12" fillId="6" borderId="11" xfId="0" applyNumberFormat="1" applyFont="1" applyFill="1" applyBorder="1" applyAlignment="1">
      <alignment vertical="top" wrapText="1"/>
    </xf>
    <xf numFmtId="0" fontId="12" fillId="6" borderId="11" xfId="0" applyNumberFormat="1" applyFont="1" applyFill="1" applyBorder="1" applyAlignment="1">
      <alignment vertical="top" wrapText="1"/>
    </xf>
    <xf numFmtId="3" fontId="12" fillId="6" borderId="11" xfId="0" applyNumberFormat="1" applyFont="1" applyFill="1" applyBorder="1" applyAlignment="1">
      <alignment vertical="top" wrapText="1"/>
    </xf>
    <xf numFmtId="165" fontId="13" fillId="0" borderId="29" xfId="0" quotePrefix="1" applyNumberFormat="1" applyFont="1" applyFill="1" applyBorder="1" applyAlignment="1"/>
    <xf numFmtId="1" fontId="13" fillId="0" borderId="26" xfId="0" quotePrefix="1" applyNumberFormat="1" applyFont="1" applyFill="1" applyBorder="1"/>
    <xf numFmtId="0" fontId="13" fillId="0" borderId="30" xfId="0" applyFont="1" applyFill="1" applyBorder="1"/>
    <xf numFmtId="0" fontId="19" fillId="0" borderId="0" xfId="6" applyFont="1" applyBorder="1" applyAlignment="1">
      <alignment vertical="center" wrapText="1"/>
    </xf>
    <xf numFmtId="9" fontId="0" fillId="0" borderId="0" xfId="0" applyNumberFormat="1" applyAlignment="1">
      <alignment horizontal="right"/>
    </xf>
    <xf numFmtId="0" fontId="12" fillId="6" borderId="11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0" fontId="3" fillId="0" borderId="0" xfId="0" applyFont="1"/>
    <xf numFmtId="0" fontId="13" fillId="0" borderId="27" xfId="0" applyFont="1" applyFill="1" applyBorder="1"/>
    <xf numFmtId="3" fontId="13" fillId="0" borderId="27" xfId="0" applyNumberFormat="1" applyFont="1" applyFill="1" applyBorder="1"/>
    <xf numFmtId="164" fontId="13" fillId="0" borderId="26" xfId="0" applyNumberFormat="1" applyFont="1" applyBorder="1" applyAlignment="1"/>
    <xf numFmtId="164" fontId="12" fillId="6" borderId="11" xfId="0" applyNumberFormat="1" applyFont="1" applyFill="1" applyBorder="1"/>
    <xf numFmtId="0" fontId="13" fillId="0" borderId="27" xfId="0" applyNumberFormat="1" applyFont="1" applyFill="1" applyBorder="1"/>
    <xf numFmtId="0" fontId="6" fillId="0" borderId="26" xfId="0" applyFont="1" applyFill="1" applyBorder="1"/>
    <xf numFmtId="3" fontId="6" fillId="0" borderId="26" xfId="0" applyNumberFormat="1" applyFont="1" applyFill="1" applyBorder="1"/>
    <xf numFmtId="9" fontId="13" fillId="0" borderId="26" xfId="0" quotePrefix="1" applyNumberFormat="1" applyFont="1" applyBorder="1"/>
    <xf numFmtId="9" fontId="13" fillId="0" borderId="26" xfId="0" applyNumberFormat="1" applyFont="1" applyBorder="1"/>
    <xf numFmtId="0" fontId="6" fillId="0" borderId="26" xfId="0" applyNumberFormat="1" applyFont="1" applyFill="1" applyBorder="1"/>
    <xf numFmtId="9" fontId="6" fillId="0" borderId="26" xfId="0" applyNumberFormat="1" applyFont="1" applyFill="1" applyBorder="1"/>
    <xf numFmtId="0" fontId="12" fillId="7" borderId="26" xfId="0" applyFont="1" applyFill="1" applyBorder="1" applyAlignment="1">
      <alignment horizontal="center" wrapText="1"/>
    </xf>
    <xf numFmtId="3" fontId="3" fillId="7" borderId="26" xfId="0" applyNumberFormat="1" applyFont="1" applyFill="1" applyBorder="1"/>
    <xf numFmtId="9" fontId="3" fillId="7" borderId="26" xfId="0" applyNumberFormat="1" applyFont="1" applyFill="1" applyBorder="1"/>
    <xf numFmtId="3" fontId="12" fillId="6" borderId="11" xfId="0" applyNumberFormat="1" applyFont="1" applyFill="1" applyBorder="1" applyAlignment="1">
      <alignment horizontal="center" wrapText="1"/>
    </xf>
    <xf numFmtId="165" fontId="6" fillId="0" borderId="26" xfId="0" applyNumberFormat="1" applyFont="1" applyFill="1" applyBorder="1"/>
    <xf numFmtId="165" fontId="3" fillId="7" borderId="26" xfId="0" applyNumberFormat="1" applyFont="1" applyFill="1" applyBorder="1"/>
    <xf numFmtId="0" fontId="13" fillId="0" borderId="0" xfId="0" quotePrefix="1" applyFont="1" applyFill="1" applyBorder="1"/>
    <xf numFmtId="0" fontId="12" fillId="0" borderId="0" xfId="0" applyFont="1"/>
    <xf numFmtId="0" fontId="13" fillId="0" borderId="26" xfId="0" applyFont="1" applyFill="1" applyBorder="1"/>
    <xf numFmtId="3" fontId="13" fillId="0" borderId="26" xfId="0" applyNumberFormat="1" applyFont="1" applyFill="1" applyBorder="1" applyAlignment="1">
      <alignment horizontal="right"/>
    </xf>
    <xf numFmtId="3" fontId="13" fillId="0" borderId="26" xfId="0" quotePrefix="1" applyNumberFormat="1" applyFont="1" applyFill="1" applyBorder="1" applyAlignment="1"/>
    <xf numFmtId="0" fontId="13" fillId="0" borderId="26" xfId="0" quotePrefix="1" applyNumberFormat="1" applyFont="1" applyFill="1" applyBorder="1" applyAlignment="1">
      <alignment horizontal="right"/>
    </xf>
    <xf numFmtId="9" fontId="13" fillId="0" borderId="26" xfId="0" applyNumberFormat="1" applyFont="1" applyFill="1" applyBorder="1"/>
    <xf numFmtId="0" fontId="13" fillId="0" borderId="26" xfId="0" applyNumberFormat="1" applyFont="1" applyFill="1" applyBorder="1"/>
    <xf numFmtId="0" fontId="0" fillId="0" borderId="0" xfId="0" applyFill="1"/>
    <xf numFmtId="0" fontId="12" fillId="7" borderId="27" xfId="0" applyFont="1" applyFill="1" applyBorder="1" applyAlignment="1"/>
    <xf numFmtId="3" fontId="12" fillId="7" borderId="26" xfId="0" applyNumberFormat="1" applyFont="1" applyFill="1" applyBorder="1"/>
    <xf numFmtId="9" fontId="12" fillId="7" borderId="26" xfId="0" applyNumberFormat="1" applyFont="1" applyFill="1" applyBorder="1"/>
    <xf numFmtId="0" fontId="12" fillId="7" borderId="26" xfId="0" applyFont="1" applyFill="1" applyBorder="1" applyAlignment="1">
      <alignment horizontal="center"/>
    </xf>
    <xf numFmtId="9" fontId="3" fillId="0" borderId="26" xfId="0" applyNumberFormat="1" applyFont="1" applyFill="1" applyBorder="1"/>
    <xf numFmtId="0" fontId="6" fillId="0" borderId="26" xfId="0" applyNumberFormat="1" applyFont="1" applyFill="1" applyBorder="1" applyAlignment="1">
      <alignment horizontal="left"/>
    </xf>
    <xf numFmtId="0" fontId="12" fillId="7" borderId="26" xfId="0" applyNumberFormat="1" applyFont="1" applyFill="1" applyBorder="1"/>
    <xf numFmtId="0" fontId="12" fillId="7" borderId="26" xfId="0" applyNumberFormat="1" applyFont="1" applyFill="1" applyBorder="1" applyAlignment="1">
      <alignment horizontal="right"/>
    </xf>
    <xf numFmtId="9" fontId="13" fillId="0" borderId="26" xfId="0" quotePrefix="1" applyNumberFormat="1" applyFont="1" applyFill="1" applyBorder="1"/>
    <xf numFmtId="0" fontId="12" fillId="7" borderId="0" xfId="0" applyFont="1" applyFill="1" applyBorder="1" applyAlignment="1">
      <alignment horizontal="center" wrapText="1"/>
    </xf>
    <xf numFmtId="1" fontId="12" fillId="0" borderId="26" xfId="0" quotePrefix="1" applyNumberFormat="1" applyFont="1" applyFill="1" applyBorder="1"/>
    <xf numFmtId="9" fontId="12" fillId="0" borderId="26" xfId="0" quotePrefix="1" applyNumberFormat="1" applyFont="1" applyFill="1" applyBorder="1"/>
    <xf numFmtId="0" fontId="20" fillId="0" borderId="0" xfId="0" applyFont="1" applyFill="1" applyBorder="1"/>
    <xf numFmtId="1" fontId="12" fillId="0" borderId="0" xfId="0" quotePrefix="1" applyNumberFormat="1" applyFont="1" applyFill="1" applyBorder="1"/>
    <xf numFmtId="9" fontId="12" fillId="0" borderId="0" xfId="0" quotePrefix="1" applyNumberFormat="1" applyFont="1" applyFill="1" applyBorder="1"/>
    <xf numFmtId="0" fontId="12" fillId="7" borderId="11" xfId="0" applyFont="1" applyFill="1" applyBorder="1" applyAlignment="1">
      <alignment horizontal="center" wrapText="1"/>
    </xf>
    <xf numFmtId="0" fontId="13" fillId="7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/>
    <xf numFmtId="166" fontId="6" fillId="0" borderId="0" xfId="0" applyNumberFormat="1" applyFont="1"/>
    <xf numFmtId="0" fontId="3" fillId="6" borderId="32" xfId="0" applyFont="1" applyFill="1" applyBorder="1" applyAlignment="1">
      <alignment horizontal="center" vertical="center" wrapText="1"/>
    </xf>
    <xf numFmtId="166" fontId="3" fillId="6" borderId="32" xfId="0" applyNumberFormat="1" applyFont="1" applyFill="1" applyBorder="1" applyAlignment="1">
      <alignment horizontal="center" vertical="center" wrapText="1"/>
    </xf>
    <xf numFmtId="166" fontId="3" fillId="6" borderId="33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wrapText="1"/>
    </xf>
    <xf numFmtId="0" fontId="6" fillId="0" borderId="32" xfId="0" applyFont="1" applyBorder="1"/>
    <xf numFmtId="2" fontId="6" fillId="0" borderId="32" xfId="0" applyNumberFormat="1" applyFont="1" applyBorder="1"/>
    <xf numFmtId="1" fontId="6" fillId="0" borderId="32" xfId="0" applyNumberFormat="1" applyFont="1" applyBorder="1"/>
    <xf numFmtId="166" fontId="6" fillId="0" borderId="32" xfId="0" applyNumberFormat="1" applyFont="1" applyBorder="1"/>
    <xf numFmtId="2" fontId="3" fillId="6" borderId="32" xfId="0" applyNumberFormat="1" applyFont="1" applyFill="1" applyBorder="1" applyAlignment="1">
      <alignment horizontal="center" vertical="center" wrapText="1"/>
    </xf>
    <xf numFmtId="1" fontId="3" fillId="6" borderId="32" xfId="0" applyNumberFormat="1" applyFont="1" applyFill="1" applyBorder="1" applyAlignment="1">
      <alignment horizontal="center" vertical="center" wrapText="1"/>
    </xf>
    <xf numFmtId="166" fontId="3" fillId="6" borderId="32" xfId="0" applyNumberFormat="1" applyFont="1" applyFill="1" applyBorder="1"/>
    <xf numFmtId="0" fontId="23" fillId="0" borderId="0" xfId="0" applyFont="1"/>
    <xf numFmtId="0" fontId="0" fillId="0" borderId="0" xfId="0" applyFill="1" applyBorder="1"/>
    <xf numFmtId="166" fontId="6" fillId="0" borderId="11" xfId="0" applyNumberFormat="1" applyFont="1" applyBorder="1"/>
    <xf numFmtId="0" fontId="6" fillId="0" borderId="35" xfId="0" applyFont="1" applyBorder="1"/>
    <xf numFmtId="0" fontId="4" fillId="0" borderId="5" xfId="1" applyBorder="1" applyAlignment="1" applyProtection="1">
      <alignment horizontal="left"/>
    </xf>
    <xf numFmtId="0" fontId="4" fillId="0" borderId="9" xfId="1" applyBorder="1" applyAlignment="1" applyProtection="1">
      <alignment horizontal="left"/>
    </xf>
    <xf numFmtId="0" fontId="4" fillId="0" borderId="7" xfId="1" applyBorder="1" applyAlignment="1" applyProtection="1">
      <alignment horizontal="left"/>
    </xf>
    <xf numFmtId="0" fontId="4" fillId="0" borderId="34" xfId="1" applyBorder="1" applyAlignment="1" applyProtection="1">
      <alignment horizontal="left"/>
    </xf>
    <xf numFmtId="0" fontId="4" fillId="0" borderId="3" xfId="1" applyBorder="1" applyAlignment="1" applyProtection="1">
      <alignment horizontal="left"/>
    </xf>
    <xf numFmtId="0" fontId="4" fillId="0" borderId="0" xfId="1" applyAlignment="1" applyProtection="1"/>
    <xf numFmtId="3" fontId="6" fillId="0" borderId="26" xfId="0" applyNumberFormat="1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 horizontal="right"/>
    </xf>
    <xf numFmtId="9" fontId="6" fillId="0" borderId="26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right"/>
    </xf>
    <xf numFmtId="9" fontId="13" fillId="0" borderId="2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2" fillId="6" borderId="22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3" fontId="12" fillId="6" borderId="27" xfId="0" applyNumberFormat="1" applyFont="1" applyFill="1" applyBorder="1" applyAlignment="1">
      <alignment horizontal="center" vertical="top" wrapText="1"/>
    </xf>
    <xf numFmtId="3" fontId="12" fillId="6" borderId="28" xfId="0" applyNumberFormat="1" applyFont="1" applyFill="1" applyBorder="1" applyAlignment="1">
      <alignment horizontal="center" vertical="top" wrapText="1"/>
    </xf>
    <xf numFmtId="3" fontId="12" fillId="6" borderId="29" xfId="0" applyNumberFormat="1" applyFont="1" applyFill="1" applyBorder="1" applyAlignment="1">
      <alignment horizontal="center" vertical="top" wrapText="1"/>
    </xf>
    <xf numFmtId="0" fontId="12" fillId="6" borderId="27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3" fontId="12" fillId="6" borderId="27" xfId="0" applyNumberFormat="1" applyFont="1" applyFill="1" applyBorder="1" applyAlignment="1">
      <alignment horizontal="center"/>
    </xf>
    <xf numFmtId="3" fontId="12" fillId="6" borderId="28" xfId="0" applyNumberFormat="1" applyFont="1" applyFill="1" applyBorder="1" applyAlignment="1">
      <alignment horizontal="center"/>
    </xf>
    <xf numFmtId="3" fontId="12" fillId="6" borderId="29" xfId="0" applyNumberFormat="1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wrapText="1"/>
    </xf>
    <xf numFmtId="0" fontId="12" fillId="7" borderId="29" xfId="0" applyFont="1" applyFill="1" applyBorder="1" applyAlignment="1">
      <alignment horizont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12" fillId="7" borderId="28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7">
    <cellStyle name="Hyperlink" xfId="1" builtinId="8"/>
    <cellStyle name="Normal" xfId="0" builtinId="0"/>
    <cellStyle name="Normal_Sheet1" xfId="6"/>
    <cellStyle name="style1469092888502" xfId="2"/>
    <cellStyle name="style1469092888752" xfId="3"/>
    <cellStyle name="style1469092888986" xfId="4"/>
    <cellStyle name="style146909288920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SStats01\quality\stag\STAG%20Trauma\Active\(04)%20Project%20Reports\Annual%20Reports\2016\Analysis\Section%201-2\(1.1)%20Proforma%20Completed%20(2014)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SStats01\quality\stag\STAG%20Trauma\Active\(04)%20Project%20Reports\Annual%20Reports\2016\Analysis\Section%201-2\(1.2)%20Proforma%20Completed%20(2015)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g"/>
    </sheetNames>
    <sheetDataSet>
      <sheetData sheetId="0">
        <row r="1">
          <cell r="A1" t="str">
            <v>2014: Number of attendances for which a pro forma has been submitted to STAG Central Office by month.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</row>
        <row r="2">
          <cell r="A2"/>
          <cell r="B2" t="str">
            <v>Month of attendance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</row>
        <row r="3">
          <cell r="A3"/>
          <cell r="B3" t="str">
            <v>1</v>
          </cell>
          <cell r="C3" t="str">
            <v>2</v>
          </cell>
          <cell r="D3" t="str">
            <v>3</v>
          </cell>
          <cell r="E3" t="str">
            <v>4</v>
          </cell>
          <cell r="F3" t="str">
            <v>5</v>
          </cell>
          <cell r="G3" t="str">
            <v>6</v>
          </cell>
          <cell r="H3" t="str">
            <v>7</v>
          </cell>
          <cell r="I3" t="str">
            <v>8</v>
          </cell>
          <cell r="J3" t="str">
            <v>9</v>
          </cell>
          <cell r="K3" t="str">
            <v>10</v>
          </cell>
          <cell r="L3" t="str">
            <v>11</v>
          </cell>
          <cell r="M3" t="str">
            <v>12</v>
          </cell>
          <cell r="N3" t="str">
            <v>Total</v>
          </cell>
        </row>
        <row r="4">
          <cell r="A4"/>
          <cell r="B4" t="str">
            <v>Count</v>
          </cell>
          <cell r="C4" t="str">
            <v>Count</v>
          </cell>
          <cell r="D4" t="str">
            <v>Count</v>
          </cell>
          <cell r="E4" t="str">
            <v>Count</v>
          </cell>
          <cell r="F4" t="str">
            <v>Count</v>
          </cell>
          <cell r="G4" t="str">
            <v>Count</v>
          </cell>
          <cell r="H4" t="str">
            <v>Count</v>
          </cell>
          <cell r="I4" t="str">
            <v>Count</v>
          </cell>
          <cell r="J4" t="str">
            <v>Count</v>
          </cell>
          <cell r="K4" t="str">
            <v>Count</v>
          </cell>
          <cell r="L4" t="str">
            <v>Count</v>
          </cell>
          <cell r="M4" t="str">
            <v>Count</v>
          </cell>
          <cell r="N4" t="str">
            <v>Count</v>
          </cell>
        </row>
        <row r="5">
          <cell r="A5" t="str">
            <v>A111H</v>
          </cell>
          <cell r="B5">
            <v>18</v>
          </cell>
          <cell r="C5">
            <v>17</v>
          </cell>
          <cell r="D5">
            <v>13</v>
          </cell>
          <cell r="E5">
            <v>24</v>
          </cell>
          <cell r="F5">
            <v>17</v>
          </cell>
          <cell r="G5">
            <v>13</v>
          </cell>
          <cell r="H5">
            <v>18</v>
          </cell>
          <cell r="I5">
            <v>9</v>
          </cell>
          <cell r="J5">
            <v>20</v>
          </cell>
          <cell r="K5">
            <v>13</v>
          </cell>
          <cell r="L5">
            <v>13</v>
          </cell>
          <cell r="M5">
            <v>12</v>
          </cell>
          <cell r="N5">
            <v>187</v>
          </cell>
        </row>
        <row r="6">
          <cell r="A6" t="str">
            <v>A210H</v>
          </cell>
          <cell r="B6">
            <v>10</v>
          </cell>
          <cell r="C6">
            <v>6</v>
          </cell>
          <cell r="D6">
            <v>4</v>
          </cell>
          <cell r="E6">
            <v>8</v>
          </cell>
          <cell r="F6">
            <v>10</v>
          </cell>
          <cell r="G6">
            <v>3</v>
          </cell>
          <cell r="H6">
            <v>7</v>
          </cell>
          <cell r="I6">
            <v>9</v>
          </cell>
          <cell r="J6">
            <v>8</v>
          </cell>
          <cell r="K6">
            <v>10</v>
          </cell>
          <cell r="L6">
            <v>7</v>
          </cell>
          <cell r="M6">
            <v>12</v>
          </cell>
          <cell r="N6">
            <v>94</v>
          </cell>
        </row>
        <row r="7">
          <cell r="A7" t="str">
            <v>C313H</v>
          </cell>
          <cell r="B7">
            <v>3</v>
          </cell>
          <cell r="C7">
            <v>5</v>
          </cell>
          <cell r="D7">
            <v>9</v>
          </cell>
          <cell r="E7">
            <v>12</v>
          </cell>
          <cell r="F7">
            <v>2</v>
          </cell>
          <cell r="G7">
            <v>5</v>
          </cell>
          <cell r="H7">
            <v>6</v>
          </cell>
          <cell r="I7">
            <v>14</v>
          </cell>
          <cell r="J7">
            <v>9</v>
          </cell>
          <cell r="K7">
            <v>8</v>
          </cell>
          <cell r="L7">
            <v>2</v>
          </cell>
          <cell r="M7">
            <v>9</v>
          </cell>
          <cell r="N7">
            <v>84</v>
          </cell>
        </row>
        <row r="8">
          <cell r="A8" t="str">
            <v>C418H</v>
          </cell>
          <cell r="B8">
            <v>21</v>
          </cell>
          <cell r="C8">
            <v>14</v>
          </cell>
          <cell r="D8">
            <v>16</v>
          </cell>
          <cell r="E8">
            <v>18</v>
          </cell>
          <cell r="F8">
            <v>16</v>
          </cell>
          <cell r="G8">
            <v>20</v>
          </cell>
          <cell r="H8">
            <v>29</v>
          </cell>
          <cell r="I8">
            <v>23</v>
          </cell>
          <cell r="J8">
            <v>22</v>
          </cell>
          <cell r="K8">
            <v>21</v>
          </cell>
          <cell r="L8">
            <v>19</v>
          </cell>
          <cell r="M8">
            <v>19</v>
          </cell>
          <cell r="N8">
            <v>238</v>
          </cell>
        </row>
        <row r="9">
          <cell r="A9" t="str">
            <v>F704H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14</v>
          </cell>
          <cell r="G9">
            <v>10</v>
          </cell>
          <cell r="H9">
            <v>16</v>
          </cell>
          <cell r="I9">
            <v>8</v>
          </cell>
          <cell r="J9">
            <v>9</v>
          </cell>
          <cell r="K9">
            <v>14</v>
          </cell>
          <cell r="L9">
            <v>9</v>
          </cell>
          <cell r="M9">
            <v>17</v>
          </cell>
          <cell r="N9">
            <v>97</v>
          </cell>
        </row>
        <row r="10">
          <cell r="A10" t="str">
            <v>G107H</v>
          </cell>
          <cell r="B10">
            <v>15</v>
          </cell>
          <cell r="C10">
            <v>28</v>
          </cell>
          <cell r="D10">
            <v>23</v>
          </cell>
          <cell r="E10">
            <v>22</v>
          </cell>
          <cell r="F10">
            <v>26</v>
          </cell>
          <cell r="G10">
            <v>21</v>
          </cell>
          <cell r="H10">
            <v>35</v>
          </cell>
          <cell r="I10">
            <v>23</v>
          </cell>
          <cell r="J10">
            <v>23</v>
          </cell>
          <cell r="K10">
            <v>19</v>
          </cell>
          <cell r="L10">
            <v>23</v>
          </cell>
          <cell r="M10">
            <v>34</v>
          </cell>
          <cell r="N10">
            <v>292</v>
          </cell>
        </row>
        <row r="11">
          <cell r="A11" t="str">
            <v>G306H</v>
          </cell>
          <cell r="B11">
            <v>10</v>
          </cell>
          <cell r="C11">
            <v>12</v>
          </cell>
          <cell r="D11">
            <v>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7</v>
          </cell>
          <cell r="M11">
            <v>10</v>
          </cell>
          <cell r="N11">
            <v>48</v>
          </cell>
        </row>
        <row r="12">
          <cell r="A12" t="str">
            <v>G405H</v>
          </cell>
          <cell r="B12">
            <v>13</v>
          </cell>
          <cell r="C12">
            <v>3</v>
          </cell>
          <cell r="D12">
            <v>11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14</v>
          </cell>
          <cell r="M12">
            <v>9</v>
          </cell>
          <cell r="N12">
            <v>50</v>
          </cell>
        </row>
        <row r="13">
          <cell r="A13" t="str">
            <v>G516H</v>
          </cell>
          <cell r="B13">
            <v>9</v>
          </cell>
          <cell r="C13">
            <v>18</v>
          </cell>
          <cell r="D13">
            <v>16</v>
          </cell>
          <cell r="E13">
            <v>18</v>
          </cell>
          <cell r="F13">
            <v>21</v>
          </cell>
          <cell r="G13">
            <v>15</v>
          </cell>
          <cell r="H13">
            <v>16</v>
          </cell>
          <cell r="I13">
            <v>19</v>
          </cell>
          <cell r="J13">
            <v>13</v>
          </cell>
          <cell r="K13">
            <v>23</v>
          </cell>
          <cell r="L13">
            <v>28</v>
          </cell>
          <cell r="M13">
            <v>20</v>
          </cell>
          <cell r="N13">
            <v>216</v>
          </cell>
        </row>
        <row r="14">
          <cell r="A14" t="str">
            <v>H202H</v>
          </cell>
          <cell r="B14">
            <v>17</v>
          </cell>
          <cell r="C14">
            <v>7</v>
          </cell>
          <cell r="D14">
            <v>8</v>
          </cell>
          <cell r="E14">
            <v>14</v>
          </cell>
          <cell r="F14">
            <v>10</v>
          </cell>
          <cell r="G14">
            <v>25</v>
          </cell>
          <cell r="H14">
            <v>14</v>
          </cell>
          <cell r="I14">
            <v>23</v>
          </cell>
          <cell r="J14">
            <v>16</v>
          </cell>
          <cell r="K14">
            <v>13</v>
          </cell>
          <cell r="L14">
            <v>11</v>
          </cell>
          <cell r="M14">
            <v>7</v>
          </cell>
          <cell r="N14">
            <v>165</v>
          </cell>
        </row>
        <row r="15">
          <cell r="A15" t="str">
            <v>L106H</v>
          </cell>
          <cell r="B15">
            <v>14</v>
          </cell>
          <cell r="C15">
            <v>5</v>
          </cell>
          <cell r="D15">
            <v>7</v>
          </cell>
          <cell r="E15">
            <v>6</v>
          </cell>
          <cell r="F15">
            <v>6</v>
          </cell>
          <cell r="G15">
            <v>12</v>
          </cell>
          <cell r="H15">
            <v>5</v>
          </cell>
          <cell r="I15">
            <v>6</v>
          </cell>
          <cell r="J15">
            <v>8</v>
          </cell>
          <cell r="K15">
            <v>5</v>
          </cell>
          <cell r="L15">
            <v>9</v>
          </cell>
          <cell r="M15">
            <v>7</v>
          </cell>
          <cell r="N15">
            <v>90</v>
          </cell>
        </row>
        <row r="16">
          <cell r="A16" t="str">
            <v>L302H</v>
          </cell>
          <cell r="B16">
            <v>4</v>
          </cell>
          <cell r="C16">
            <v>4</v>
          </cell>
          <cell r="D16">
            <v>7</v>
          </cell>
          <cell r="E16">
            <v>4</v>
          </cell>
          <cell r="F16">
            <v>11</v>
          </cell>
          <cell r="G16">
            <v>5</v>
          </cell>
          <cell r="H16">
            <v>12</v>
          </cell>
          <cell r="I16">
            <v>0</v>
          </cell>
          <cell r="J16">
            <v>6</v>
          </cell>
          <cell r="K16">
            <v>13</v>
          </cell>
          <cell r="L16">
            <v>8</v>
          </cell>
          <cell r="M16">
            <v>12</v>
          </cell>
          <cell r="N16">
            <v>86</v>
          </cell>
        </row>
        <row r="17">
          <cell r="A17" t="str">
            <v>L308H</v>
          </cell>
          <cell r="B17">
            <v>9</v>
          </cell>
          <cell r="C17">
            <v>4</v>
          </cell>
          <cell r="D17">
            <v>4</v>
          </cell>
          <cell r="E17">
            <v>10</v>
          </cell>
          <cell r="F17">
            <v>5</v>
          </cell>
          <cell r="G17">
            <v>12</v>
          </cell>
          <cell r="H17">
            <v>5</v>
          </cell>
          <cell r="I17">
            <v>9</v>
          </cell>
          <cell r="J17">
            <v>3</v>
          </cell>
          <cell r="K17">
            <v>3</v>
          </cell>
          <cell r="L17">
            <v>11</v>
          </cell>
          <cell r="M17">
            <v>10</v>
          </cell>
          <cell r="N17">
            <v>85</v>
          </cell>
        </row>
        <row r="18">
          <cell r="A18" t="str">
            <v>N101H</v>
          </cell>
          <cell r="B18">
            <v>34</v>
          </cell>
          <cell r="C18">
            <v>13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25</v>
          </cell>
          <cell r="N18">
            <v>72</v>
          </cell>
        </row>
        <row r="19">
          <cell r="A19" t="str">
            <v>S226H</v>
          </cell>
          <cell r="B19">
            <v>45</v>
          </cell>
          <cell r="C19">
            <v>18</v>
          </cell>
          <cell r="D19">
            <v>22</v>
          </cell>
          <cell r="E19">
            <v>23</v>
          </cell>
          <cell r="F19">
            <v>30</v>
          </cell>
          <cell r="G19">
            <v>25</v>
          </cell>
          <cell r="H19">
            <v>32</v>
          </cell>
          <cell r="I19">
            <v>31</v>
          </cell>
          <cell r="J19">
            <v>29</v>
          </cell>
          <cell r="K19">
            <v>34</v>
          </cell>
          <cell r="L19">
            <v>25</v>
          </cell>
          <cell r="M19">
            <v>37</v>
          </cell>
          <cell r="N19">
            <v>351</v>
          </cell>
        </row>
        <row r="20">
          <cell r="A20" t="str">
            <v>T101H</v>
          </cell>
          <cell r="B20">
            <v>29</v>
          </cell>
          <cell r="C20">
            <v>28</v>
          </cell>
          <cell r="D20">
            <v>18</v>
          </cell>
          <cell r="E20">
            <v>22</v>
          </cell>
          <cell r="F20">
            <v>17</v>
          </cell>
          <cell r="G20">
            <v>15</v>
          </cell>
          <cell r="H20">
            <v>31</v>
          </cell>
          <cell r="I20">
            <v>30</v>
          </cell>
          <cell r="J20">
            <v>22</v>
          </cell>
          <cell r="K20">
            <v>18</v>
          </cell>
          <cell r="L20">
            <v>15</v>
          </cell>
          <cell r="M20">
            <v>27</v>
          </cell>
          <cell r="N20">
            <v>272</v>
          </cell>
        </row>
        <row r="21">
          <cell r="A21" t="str">
            <v>T202H</v>
          </cell>
          <cell r="B21">
            <v>5</v>
          </cell>
          <cell r="C21">
            <v>4</v>
          </cell>
          <cell r="D21">
            <v>2</v>
          </cell>
          <cell r="E21">
            <v>3</v>
          </cell>
          <cell r="F21">
            <v>4</v>
          </cell>
          <cell r="G21">
            <v>6</v>
          </cell>
          <cell r="H21">
            <v>7</v>
          </cell>
          <cell r="I21">
            <v>7</v>
          </cell>
          <cell r="J21">
            <v>3</v>
          </cell>
          <cell r="K21">
            <v>5</v>
          </cell>
          <cell r="L21">
            <v>5</v>
          </cell>
          <cell r="M21">
            <v>8</v>
          </cell>
          <cell r="N21">
            <v>59</v>
          </cell>
        </row>
        <row r="22">
          <cell r="A22" t="str">
            <v>V217H</v>
          </cell>
          <cell r="B22">
            <v>19</v>
          </cell>
          <cell r="C22">
            <v>15</v>
          </cell>
          <cell r="D22">
            <v>16</v>
          </cell>
          <cell r="E22">
            <v>17</v>
          </cell>
          <cell r="F22">
            <v>9</v>
          </cell>
          <cell r="G22">
            <v>19</v>
          </cell>
          <cell r="H22">
            <v>17</v>
          </cell>
          <cell r="I22">
            <v>11</v>
          </cell>
          <cell r="J22">
            <v>15</v>
          </cell>
          <cell r="K22">
            <v>23</v>
          </cell>
          <cell r="L22">
            <v>7</v>
          </cell>
          <cell r="M22">
            <v>12</v>
          </cell>
          <cell r="N22">
            <v>180</v>
          </cell>
        </row>
        <row r="23">
          <cell r="A23" t="str">
            <v>Y104H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11</v>
          </cell>
          <cell r="G23">
            <v>10</v>
          </cell>
          <cell r="H23">
            <v>8</v>
          </cell>
          <cell r="I23">
            <v>12</v>
          </cell>
          <cell r="J23">
            <v>16</v>
          </cell>
          <cell r="K23">
            <v>16</v>
          </cell>
          <cell r="L23">
            <v>9</v>
          </cell>
          <cell r="M23">
            <v>10</v>
          </cell>
          <cell r="N23">
            <v>92</v>
          </cell>
        </row>
        <row r="24">
          <cell r="A24" t="str">
            <v>Total</v>
          </cell>
          <cell r="B24">
            <v>275</v>
          </cell>
          <cell r="C24">
            <v>201</v>
          </cell>
          <cell r="D24">
            <v>185</v>
          </cell>
          <cell r="E24">
            <v>201</v>
          </cell>
          <cell r="F24">
            <v>209</v>
          </cell>
          <cell r="G24">
            <v>216</v>
          </cell>
          <cell r="H24">
            <v>258</v>
          </cell>
          <cell r="I24">
            <v>234</v>
          </cell>
          <cell r="J24">
            <v>222</v>
          </cell>
          <cell r="K24">
            <v>238</v>
          </cell>
          <cell r="L24">
            <v>222</v>
          </cell>
          <cell r="M24">
            <v>297</v>
          </cell>
          <cell r="N24">
            <v>2758</v>
          </cell>
        </row>
        <row r="25">
          <cell r="A25" t="str">
            <v>Includes 11 linked cases.</v>
          </cell>
        </row>
      </sheetData>
      <sheetData sheetId="1">
        <row r="9">
          <cell r="A9" t="str">
            <v>N101H</v>
          </cell>
        </row>
        <row r="10">
          <cell r="A10" t="str">
            <v>A210H</v>
          </cell>
        </row>
        <row r="11">
          <cell r="A11" t="str">
            <v>A111H</v>
          </cell>
        </row>
        <row r="12">
          <cell r="A12" t="str">
            <v>Y104H</v>
          </cell>
        </row>
        <row r="13">
          <cell r="A13" t="str">
            <v>V217H</v>
          </cell>
        </row>
        <row r="14">
          <cell r="A14" t="str">
            <v>G107H</v>
          </cell>
        </row>
        <row r="15">
          <cell r="A15" t="str">
            <v>L302H</v>
          </cell>
        </row>
        <row r="16">
          <cell r="A16" t="str">
            <v>C313H</v>
          </cell>
        </row>
        <row r="17">
          <cell r="A17" t="str">
            <v>L106H</v>
          </cell>
        </row>
        <row r="18">
          <cell r="A18" t="str">
            <v>T101H</v>
          </cell>
        </row>
        <row r="19">
          <cell r="A19" t="str">
            <v>T202H</v>
          </cell>
        </row>
        <row r="20">
          <cell r="A20" t="str">
            <v>G405H</v>
          </cell>
        </row>
        <row r="21">
          <cell r="A21" t="str">
            <v>H202H</v>
          </cell>
        </row>
        <row r="22">
          <cell r="A22" t="str">
            <v>C418H</v>
          </cell>
        </row>
        <row r="23">
          <cell r="A23" t="str">
            <v>S226H</v>
          </cell>
        </row>
        <row r="24">
          <cell r="A24" t="str">
            <v>F704H</v>
          </cell>
        </row>
        <row r="25">
          <cell r="A25" t="str">
            <v>G306H</v>
          </cell>
        </row>
        <row r="26">
          <cell r="A26" t="str">
            <v>G516H</v>
          </cell>
        </row>
        <row r="27">
          <cell r="A27" t="str">
            <v>L308H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g"/>
    </sheetNames>
    <sheetDataSet>
      <sheetData sheetId="0">
        <row r="1">
          <cell r="A1" t="str">
            <v>2015: Number of attendances for which a pro forma has been submitted to STAG Central Office by month.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</row>
        <row r="2">
          <cell r="A2"/>
          <cell r="B2" t="str">
            <v>Month of attendance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</row>
        <row r="3">
          <cell r="A3"/>
          <cell r="B3" t="str">
            <v>1</v>
          </cell>
          <cell r="C3" t="str">
            <v>2</v>
          </cell>
          <cell r="D3" t="str">
            <v>3</v>
          </cell>
          <cell r="E3" t="str">
            <v>4</v>
          </cell>
          <cell r="F3" t="str">
            <v>5</v>
          </cell>
          <cell r="G3" t="str">
            <v>6</v>
          </cell>
          <cell r="H3" t="str">
            <v>7</v>
          </cell>
          <cell r="I3" t="str">
            <v>8</v>
          </cell>
          <cell r="J3" t="str">
            <v>9</v>
          </cell>
          <cell r="K3" t="str">
            <v>10</v>
          </cell>
          <cell r="L3" t="str">
            <v>11</v>
          </cell>
          <cell r="M3" t="str">
            <v>12</v>
          </cell>
          <cell r="N3" t="str">
            <v>Total</v>
          </cell>
        </row>
        <row r="4">
          <cell r="A4"/>
          <cell r="B4" t="str">
            <v>Count</v>
          </cell>
          <cell r="C4" t="str">
            <v>Count</v>
          </cell>
          <cell r="D4" t="str">
            <v>Count</v>
          </cell>
          <cell r="E4" t="str">
            <v>Count</v>
          </cell>
          <cell r="F4" t="str">
            <v>Count</v>
          </cell>
          <cell r="G4" t="str">
            <v>Count</v>
          </cell>
          <cell r="H4" t="str">
            <v>Count</v>
          </cell>
          <cell r="I4" t="str">
            <v>Count</v>
          </cell>
          <cell r="J4" t="str">
            <v>Count</v>
          </cell>
          <cell r="K4" t="str">
            <v>Count</v>
          </cell>
          <cell r="L4" t="str">
            <v>Count</v>
          </cell>
          <cell r="M4" t="str">
            <v>Count</v>
          </cell>
          <cell r="N4" t="str">
            <v>Count</v>
          </cell>
        </row>
        <row r="5">
          <cell r="A5" t="str">
            <v>A111H</v>
          </cell>
          <cell r="B5">
            <v>25</v>
          </cell>
          <cell r="C5">
            <v>12</v>
          </cell>
          <cell r="D5">
            <v>11</v>
          </cell>
          <cell r="E5">
            <v>18</v>
          </cell>
          <cell r="F5">
            <v>14</v>
          </cell>
          <cell r="G5">
            <v>21</v>
          </cell>
          <cell r="H5">
            <v>17</v>
          </cell>
          <cell r="I5">
            <v>10</v>
          </cell>
          <cell r="J5">
            <v>13</v>
          </cell>
          <cell r="K5">
            <v>12</v>
          </cell>
          <cell r="L5">
            <v>9</v>
          </cell>
          <cell r="M5">
            <v>10</v>
          </cell>
          <cell r="N5">
            <v>172</v>
          </cell>
        </row>
        <row r="6">
          <cell r="A6" t="str">
            <v>A210H</v>
          </cell>
          <cell r="B6">
            <v>14</v>
          </cell>
          <cell r="C6">
            <v>7</v>
          </cell>
          <cell r="D6">
            <v>7</v>
          </cell>
          <cell r="E6">
            <v>5</v>
          </cell>
          <cell r="F6">
            <v>13</v>
          </cell>
          <cell r="G6">
            <v>9</v>
          </cell>
          <cell r="H6">
            <v>5</v>
          </cell>
          <cell r="I6">
            <v>10</v>
          </cell>
          <cell r="J6">
            <v>5</v>
          </cell>
          <cell r="K6">
            <v>5</v>
          </cell>
          <cell r="L6">
            <v>15</v>
          </cell>
          <cell r="M6">
            <v>12</v>
          </cell>
          <cell r="N6">
            <v>107</v>
          </cell>
        </row>
        <row r="7">
          <cell r="A7" t="str">
            <v>C313H</v>
          </cell>
          <cell r="B7">
            <v>7</v>
          </cell>
          <cell r="C7">
            <v>12</v>
          </cell>
          <cell r="D7">
            <v>16</v>
          </cell>
          <cell r="E7">
            <v>7</v>
          </cell>
          <cell r="F7">
            <v>5</v>
          </cell>
          <cell r="G7">
            <v>11</v>
          </cell>
          <cell r="H7">
            <v>7</v>
          </cell>
          <cell r="I7">
            <v>9</v>
          </cell>
          <cell r="J7">
            <v>7</v>
          </cell>
          <cell r="K7">
            <v>7</v>
          </cell>
          <cell r="L7">
            <v>9</v>
          </cell>
          <cell r="M7">
            <v>18</v>
          </cell>
          <cell r="N7">
            <v>115</v>
          </cell>
        </row>
        <row r="8">
          <cell r="A8" t="str">
            <v>C418H</v>
          </cell>
          <cell r="B8">
            <v>21</v>
          </cell>
          <cell r="C8">
            <v>21</v>
          </cell>
          <cell r="D8">
            <v>30</v>
          </cell>
          <cell r="E8">
            <v>24</v>
          </cell>
          <cell r="F8">
            <v>27</v>
          </cell>
          <cell r="G8">
            <v>17</v>
          </cell>
          <cell r="H8">
            <v>16</v>
          </cell>
          <cell r="I8">
            <v>10</v>
          </cell>
          <cell r="J8">
            <v>16</v>
          </cell>
          <cell r="K8">
            <v>13</v>
          </cell>
          <cell r="L8">
            <v>19</v>
          </cell>
          <cell r="M8">
            <v>16</v>
          </cell>
          <cell r="N8">
            <v>230</v>
          </cell>
        </row>
        <row r="9">
          <cell r="A9" t="str">
            <v>F704H</v>
          </cell>
          <cell r="B9">
            <v>9</v>
          </cell>
          <cell r="C9">
            <v>12</v>
          </cell>
          <cell r="D9">
            <v>10</v>
          </cell>
          <cell r="E9">
            <v>13</v>
          </cell>
          <cell r="F9">
            <v>17</v>
          </cell>
          <cell r="G9">
            <v>17</v>
          </cell>
          <cell r="H9">
            <v>11</v>
          </cell>
          <cell r="I9">
            <v>16</v>
          </cell>
          <cell r="J9">
            <v>15</v>
          </cell>
          <cell r="K9">
            <v>13</v>
          </cell>
          <cell r="L9">
            <v>8</v>
          </cell>
          <cell r="M9">
            <v>16</v>
          </cell>
          <cell r="N9">
            <v>157</v>
          </cell>
        </row>
        <row r="10">
          <cell r="A10" t="str">
            <v>G107H</v>
          </cell>
          <cell r="B10">
            <v>26</v>
          </cell>
          <cell r="C10">
            <v>20</v>
          </cell>
          <cell r="D10">
            <v>29</v>
          </cell>
          <cell r="E10">
            <v>23</v>
          </cell>
          <cell r="F10">
            <v>31</v>
          </cell>
          <cell r="G10">
            <v>31</v>
          </cell>
          <cell r="H10">
            <v>20</v>
          </cell>
          <cell r="I10">
            <v>37</v>
          </cell>
          <cell r="J10">
            <v>34</v>
          </cell>
          <cell r="K10">
            <v>29</v>
          </cell>
          <cell r="L10">
            <v>41</v>
          </cell>
          <cell r="M10">
            <v>38</v>
          </cell>
          <cell r="N10">
            <v>359</v>
          </cell>
        </row>
        <row r="11">
          <cell r="A11" t="str">
            <v>G306H</v>
          </cell>
          <cell r="B11">
            <v>8</v>
          </cell>
          <cell r="C11">
            <v>10</v>
          </cell>
          <cell r="D11">
            <v>13</v>
          </cell>
          <cell r="E11">
            <v>13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46</v>
          </cell>
        </row>
        <row r="12">
          <cell r="A12" t="str">
            <v>G405H</v>
          </cell>
          <cell r="B12">
            <v>11</v>
          </cell>
          <cell r="C12">
            <v>7</v>
          </cell>
          <cell r="D12">
            <v>12</v>
          </cell>
          <cell r="E12">
            <v>9</v>
          </cell>
          <cell r="F12">
            <v>13</v>
          </cell>
          <cell r="G12">
            <v>29</v>
          </cell>
          <cell r="H12">
            <v>46</v>
          </cell>
          <cell r="I12">
            <v>35</v>
          </cell>
          <cell r="J12">
            <v>45</v>
          </cell>
          <cell r="K12">
            <v>33</v>
          </cell>
          <cell r="L12">
            <v>32</v>
          </cell>
          <cell r="M12">
            <v>39</v>
          </cell>
          <cell r="N12">
            <v>311</v>
          </cell>
        </row>
        <row r="13">
          <cell r="A13" t="str">
            <v>G516H</v>
          </cell>
          <cell r="B13">
            <v>27</v>
          </cell>
          <cell r="C13">
            <v>11</v>
          </cell>
          <cell r="D13">
            <v>22</v>
          </cell>
          <cell r="E13">
            <v>16</v>
          </cell>
          <cell r="F13">
            <v>19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95</v>
          </cell>
        </row>
        <row r="14">
          <cell r="A14" t="str">
            <v>H202H</v>
          </cell>
          <cell r="B14">
            <v>16</v>
          </cell>
          <cell r="C14">
            <v>9</v>
          </cell>
          <cell r="D14">
            <v>19</v>
          </cell>
          <cell r="E14">
            <v>15</v>
          </cell>
          <cell r="F14">
            <v>23</v>
          </cell>
          <cell r="G14">
            <v>16</v>
          </cell>
          <cell r="H14">
            <v>13</v>
          </cell>
          <cell r="I14">
            <v>17</v>
          </cell>
          <cell r="J14">
            <v>14</v>
          </cell>
          <cell r="K14">
            <v>16</v>
          </cell>
          <cell r="L14">
            <v>15</v>
          </cell>
          <cell r="M14">
            <v>12</v>
          </cell>
          <cell r="N14">
            <v>185</v>
          </cell>
        </row>
        <row r="15">
          <cell r="A15" t="str">
            <v>L106H</v>
          </cell>
          <cell r="B15">
            <v>10</v>
          </cell>
          <cell r="C15">
            <v>10</v>
          </cell>
          <cell r="D15">
            <v>9</v>
          </cell>
          <cell r="E15">
            <v>5</v>
          </cell>
          <cell r="F15">
            <v>17</v>
          </cell>
          <cell r="G15">
            <v>10</v>
          </cell>
          <cell r="H15">
            <v>13</v>
          </cell>
          <cell r="I15">
            <v>9</v>
          </cell>
          <cell r="J15">
            <v>11</v>
          </cell>
          <cell r="K15">
            <v>14</v>
          </cell>
          <cell r="L15">
            <v>8</v>
          </cell>
          <cell r="M15">
            <v>9</v>
          </cell>
          <cell r="N15">
            <v>125</v>
          </cell>
        </row>
        <row r="16">
          <cell r="A16" t="str">
            <v>L302H</v>
          </cell>
          <cell r="B16">
            <v>19</v>
          </cell>
          <cell r="C16">
            <v>4</v>
          </cell>
          <cell r="D16">
            <v>4</v>
          </cell>
          <cell r="E16">
            <v>6</v>
          </cell>
          <cell r="F16">
            <v>11</v>
          </cell>
          <cell r="G16">
            <v>16</v>
          </cell>
          <cell r="H16">
            <v>18</v>
          </cell>
          <cell r="I16">
            <v>14</v>
          </cell>
          <cell r="J16">
            <v>9</v>
          </cell>
          <cell r="K16">
            <v>10</v>
          </cell>
          <cell r="L16">
            <v>7</v>
          </cell>
          <cell r="M16">
            <v>19</v>
          </cell>
          <cell r="N16">
            <v>137</v>
          </cell>
        </row>
        <row r="17">
          <cell r="A17" t="str">
            <v>L308H</v>
          </cell>
          <cell r="B17">
            <v>13</v>
          </cell>
          <cell r="C17">
            <v>10</v>
          </cell>
          <cell r="D17">
            <v>11</v>
          </cell>
          <cell r="E17">
            <v>10</v>
          </cell>
          <cell r="F17">
            <v>10</v>
          </cell>
          <cell r="G17">
            <v>9</v>
          </cell>
          <cell r="H17">
            <v>9</v>
          </cell>
          <cell r="I17">
            <v>11</v>
          </cell>
          <cell r="J17">
            <v>9</v>
          </cell>
          <cell r="K17">
            <v>11</v>
          </cell>
          <cell r="L17">
            <v>7</v>
          </cell>
          <cell r="M17">
            <v>9</v>
          </cell>
          <cell r="N17">
            <v>119</v>
          </cell>
        </row>
        <row r="18">
          <cell r="A18" t="str">
            <v>N101H</v>
          </cell>
          <cell r="B18" t="str">
            <v>12 (+16)</v>
          </cell>
          <cell r="C18" t="str">
            <v>13 (+10)</v>
          </cell>
          <cell r="D18" t="str">
            <v>25 (+15)</v>
          </cell>
          <cell r="E18" t="str">
            <v>22 (+10)</v>
          </cell>
          <cell r="F18" t="str">
            <v>15 (+12)</v>
          </cell>
          <cell r="G18" t="str">
            <v>18 (+10)</v>
          </cell>
          <cell r="H18" t="str">
            <v>16 (+11)</v>
          </cell>
          <cell r="I18" t="str">
            <v>22 (+17)</v>
          </cell>
          <cell r="J18" t="str">
            <v>22 (+4)</v>
          </cell>
          <cell r="K18" t="str">
            <v>25 (+7)</v>
          </cell>
          <cell r="L18" t="str">
            <v>29 (+6)</v>
          </cell>
          <cell r="M18" t="str">
            <v>29 (+5)</v>
          </cell>
          <cell r="N18" t="str">
            <v>248 (+123)</v>
          </cell>
          <cell r="O18"/>
        </row>
        <row r="19">
          <cell r="A19" t="str">
            <v>S226H</v>
          </cell>
          <cell r="B19">
            <v>26</v>
          </cell>
          <cell r="C19">
            <v>22</v>
          </cell>
          <cell r="D19">
            <v>26</v>
          </cell>
          <cell r="E19">
            <v>26</v>
          </cell>
          <cell r="F19">
            <v>25</v>
          </cell>
          <cell r="G19">
            <v>22</v>
          </cell>
          <cell r="H19">
            <v>25</v>
          </cell>
          <cell r="I19" t="str">
            <v>(+38)</v>
          </cell>
          <cell r="J19" t="str">
            <v>(+35)</v>
          </cell>
          <cell r="K19" t="str">
            <v>(+32)</v>
          </cell>
          <cell r="L19" t="str">
            <v>(+32)</v>
          </cell>
          <cell r="M19">
            <v>21</v>
          </cell>
          <cell r="N19" t="str">
            <v>193 (+137)</v>
          </cell>
        </row>
        <row r="20">
          <cell r="A20" t="str">
            <v>T101H</v>
          </cell>
          <cell r="B20">
            <v>25</v>
          </cell>
          <cell r="C20">
            <v>24</v>
          </cell>
          <cell r="D20">
            <v>17</v>
          </cell>
          <cell r="E20">
            <v>17</v>
          </cell>
          <cell r="F20">
            <v>23</v>
          </cell>
          <cell r="G20">
            <v>23</v>
          </cell>
          <cell r="H20">
            <v>24</v>
          </cell>
          <cell r="I20">
            <v>33</v>
          </cell>
          <cell r="J20">
            <v>42</v>
          </cell>
          <cell r="K20">
            <v>26</v>
          </cell>
          <cell r="L20">
            <v>24</v>
          </cell>
          <cell r="M20">
            <v>17</v>
          </cell>
          <cell r="N20">
            <v>295</v>
          </cell>
        </row>
        <row r="21">
          <cell r="A21" t="str">
            <v>T202H</v>
          </cell>
          <cell r="B21">
            <v>4</v>
          </cell>
          <cell r="C21">
            <v>1</v>
          </cell>
          <cell r="D21">
            <v>4</v>
          </cell>
          <cell r="E21">
            <v>5</v>
          </cell>
          <cell r="F21">
            <v>4</v>
          </cell>
          <cell r="G21">
            <v>3</v>
          </cell>
          <cell r="H21">
            <v>4</v>
          </cell>
          <cell r="I21">
            <v>7</v>
          </cell>
          <cell r="J21">
            <v>8</v>
          </cell>
          <cell r="K21">
            <v>7</v>
          </cell>
          <cell r="L21">
            <v>3</v>
          </cell>
          <cell r="M21">
            <v>6</v>
          </cell>
          <cell r="N21">
            <v>56</v>
          </cell>
        </row>
        <row r="22">
          <cell r="A22" t="str">
            <v>V217H</v>
          </cell>
          <cell r="B22">
            <v>19</v>
          </cell>
          <cell r="C22">
            <v>19</v>
          </cell>
          <cell r="D22">
            <v>12</v>
          </cell>
          <cell r="E22">
            <v>16</v>
          </cell>
          <cell r="F22">
            <v>13</v>
          </cell>
          <cell r="G22">
            <v>25</v>
          </cell>
          <cell r="H22">
            <v>15</v>
          </cell>
          <cell r="I22">
            <v>22</v>
          </cell>
          <cell r="J22">
            <v>11</v>
          </cell>
          <cell r="K22">
            <v>13</v>
          </cell>
          <cell r="L22">
            <v>18</v>
          </cell>
          <cell r="M22">
            <v>18</v>
          </cell>
          <cell r="N22">
            <v>201</v>
          </cell>
        </row>
        <row r="23">
          <cell r="A23" t="str">
            <v>Y104H</v>
          </cell>
          <cell r="B23">
            <v>7</v>
          </cell>
          <cell r="C23">
            <v>7</v>
          </cell>
          <cell r="D23">
            <v>10</v>
          </cell>
          <cell r="E23">
            <v>10</v>
          </cell>
          <cell r="F23">
            <v>12</v>
          </cell>
          <cell r="G23">
            <v>13</v>
          </cell>
          <cell r="H23">
            <v>13</v>
          </cell>
          <cell r="I23">
            <v>16</v>
          </cell>
          <cell r="J23">
            <v>12</v>
          </cell>
          <cell r="K23">
            <v>14</v>
          </cell>
          <cell r="L23">
            <v>14</v>
          </cell>
          <cell r="M23">
            <v>14</v>
          </cell>
          <cell r="N23">
            <v>142</v>
          </cell>
        </row>
        <row r="24">
          <cell r="A24" t="str">
            <v>Total</v>
          </cell>
          <cell r="B24" t="str">
            <v>299 (+16)</v>
          </cell>
          <cell r="C24" t="str">
            <v>231 (+10)</v>
          </cell>
          <cell r="D24" t="str">
            <v>287 (+15)</v>
          </cell>
          <cell r="E24" t="str">
            <v>260 (+10)</v>
          </cell>
          <cell r="F24" t="str">
            <v>294 (+12)</v>
          </cell>
          <cell r="G24" t="str">
            <v>290 (+10)</v>
          </cell>
          <cell r="H24" t="str">
            <v>272 (+11)</v>
          </cell>
          <cell r="I24" t="str">
            <v>278 (+55)</v>
          </cell>
          <cell r="J24" t="str">
            <v>273 (+39)</v>
          </cell>
          <cell r="K24" t="str">
            <v>248 (+39)</v>
          </cell>
          <cell r="L24" t="str">
            <v>258 (+38)</v>
          </cell>
          <cell r="M24" t="str">
            <v>303 (+5)</v>
          </cell>
          <cell r="N24" t="str">
            <v>3293 (+260)</v>
          </cell>
        </row>
        <row r="25">
          <cell r="A25" t="str">
            <v>Includes 4 linked cases.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A26" t="str">
            <v>*Due to resource issues (that are now resolved) not all eligible patients have had a proforma submitted . Patient numbers not included in this report are found in the brackets.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Normal="100" workbookViewId="0">
      <selection activeCell="C16" sqref="C16"/>
    </sheetView>
  </sheetViews>
  <sheetFormatPr defaultRowHeight="15"/>
  <cols>
    <col min="1" max="1" width="0.42578125" style="14" customWidth="1"/>
    <col min="2" max="2" width="26.42578125" customWidth="1"/>
    <col min="3" max="3" width="130" bestFit="1" customWidth="1"/>
  </cols>
  <sheetData>
    <row r="1" spans="2:17" ht="15" customHeight="1"/>
    <row r="2" spans="2:17" ht="15" customHeight="1">
      <c r="B2" s="174" t="s">
        <v>21</v>
      </c>
      <c r="C2" s="174"/>
    </row>
    <row r="3" spans="2:17" ht="15" customHeight="1" thickBot="1">
      <c r="B3" s="1"/>
    </row>
    <row r="4" spans="2:17" ht="15" customHeight="1" thickBot="1">
      <c r="B4" s="60" t="s">
        <v>0</v>
      </c>
      <c r="C4" s="61" t="s">
        <v>1</v>
      </c>
      <c r="D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" customHeight="1" thickBot="1">
      <c r="B5" s="167" t="s">
        <v>2</v>
      </c>
      <c r="C5" s="3" t="s">
        <v>20</v>
      </c>
    </row>
    <row r="6" spans="2:17" ht="15" customHeight="1">
      <c r="B6" s="163">
        <v>1.1000000000000001</v>
      </c>
      <c r="C6" s="4" t="s">
        <v>65</v>
      </c>
    </row>
    <row r="7" spans="2:17" ht="15" customHeight="1" thickBot="1">
      <c r="B7" s="164">
        <v>1.2</v>
      </c>
      <c r="C7" s="6" t="s">
        <v>64</v>
      </c>
    </row>
    <row r="8" spans="2:17" ht="15" customHeight="1">
      <c r="B8" s="163">
        <v>2.1</v>
      </c>
      <c r="C8" s="75" t="s">
        <v>160</v>
      </c>
    </row>
    <row r="9" spans="2:17" ht="15" customHeight="1">
      <c r="B9" s="165">
        <v>2.2000000000000002</v>
      </c>
      <c r="C9" s="5" t="s">
        <v>159</v>
      </c>
    </row>
    <row r="10" spans="2:17" ht="15" customHeight="1">
      <c r="B10" s="165">
        <v>2.2999999999999998</v>
      </c>
      <c r="C10" s="5" t="s">
        <v>158</v>
      </c>
    </row>
    <row r="11" spans="2:17" ht="15" customHeight="1">
      <c r="B11" s="165">
        <v>2.4</v>
      </c>
      <c r="C11" s="5" t="s">
        <v>161</v>
      </c>
    </row>
    <row r="12" spans="2:17" ht="15" customHeight="1" thickBot="1">
      <c r="B12" s="165">
        <v>2.5</v>
      </c>
      <c r="C12" s="5" t="s">
        <v>186</v>
      </c>
    </row>
    <row r="13" spans="2:17" ht="15" customHeight="1">
      <c r="B13" s="163">
        <v>3.1</v>
      </c>
      <c r="C13" s="75" t="s">
        <v>187</v>
      </c>
    </row>
    <row r="14" spans="2:17" ht="15" customHeight="1">
      <c r="B14" s="165">
        <v>3.2</v>
      </c>
      <c r="C14" s="5" t="s">
        <v>191</v>
      </c>
    </row>
    <row r="15" spans="2:17" ht="15" customHeight="1">
      <c r="B15" s="165">
        <v>3.3</v>
      </c>
      <c r="C15" s="5" t="s">
        <v>209</v>
      </c>
    </row>
    <row r="16" spans="2:17" ht="15" customHeight="1">
      <c r="B16" s="165" t="s">
        <v>210</v>
      </c>
      <c r="C16" s="5" t="s">
        <v>220</v>
      </c>
    </row>
    <row r="17" spans="2:3" ht="15" customHeight="1">
      <c r="B17" s="165" t="s">
        <v>211</v>
      </c>
      <c r="C17" s="5" t="s">
        <v>226</v>
      </c>
    </row>
    <row r="18" spans="2:3" ht="15" customHeight="1">
      <c r="B18" s="165" t="s">
        <v>227</v>
      </c>
      <c r="C18" s="5" t="s">
        <v>242</v>
      </c>
    </row>
    <row r="19" spans="2:3" ht="15" customHeight="1" thickBot="1">
      <c r="B19" s="164" t="s">
        <v>228</v>
      </c>
      <c r="C19" s="5" t="s">
        <v>249</v>
      </c>
    </row>
    <row r="20" spans="2:3" ht="15" customHeight="1">
      <c r="B20" s="163">
        <v>4.0999999999999996</v>
      </c>
      <c r="C20" s="4" t="s">
        <v>253</v>
      </c>
    </row>
    <row r="21" spans="2:3" ht="15" customHeight="1">
      <c r="B21" s="165">
        <v>4.2</v>
      </c>
      <c r="C21" s="5" t="s">
        <v>254</v>
      </c>
    </row>
    <row r="22" spans="2:3" ht="15" customHeight="1">
      <c r="B22" s="165" t="s">
        <v>277</v>
      </c>
      <c r="C22" s="5" t="s">
        <v>255</v>
      </c>
    </row>
    <row r="23" spans="2:3" ht="15" customHeight="1">
      <c r="B23" s="165" t="s">
        <v>278</v>
      </c>
      <c r="C23" s="5" t="s">
        <v>276</v>
      </c>
    </row>
    <row r="24" spans="2:3" ht="15" customHeight="1">
      <c r="B24" s="165" t="s">
        <v>3</v>
      </c>
      <c r="C24" s="5" t="s">
        <v>275</v>
      </c>
    </row>
    <row r="25" spans="2:3" ht="15" customHeight="1">
      <c r="B25" s="165" t="s">
        <v>4</v>
      </c>
      <c r="C25" s="5" t="s">
        <v>274</v>
      </c>
    </row>
    <row r="26" spans="2:3" ht="15" customHeight="1">
      <c r="B26" s="165">
        <v>4.5</v>
      </c>
      <c r="C26" s="5" t="s">
        <v>273</v>
      </c>
    </row>
    <row r="27" spans="2:3" ht="15" customHeight="1" thickBot="1">
      <c r="B27" s="164">
        <v>4.5999999999999996</v>
      </c>
      <c r="C27" s="6" t="s">
        <v>272</v>
      </c>
    </row>
    <row r="28" spans="2:3" ht="15" customHeight="1">
      <c r="B28" s="166">
        <v>5.0999999999999996</v>
      </c>
      <c r="C28" s="162" t="s">
        <v>320</v>
      </c>
    </row>
    <row r="29" spans="2:3" ht="15" customHeight="1" thickBot="1">
      <c r="B29" s="164">
        <v>5.2</v>
      </c>
      <c r="C29" s="6" t="s">
        <v>316</v>
      </c>
    </row>
    <row r="30" spans="2:3" ht="15" customHeight="1">
      <c r="B30" s="7"/>
      <c r="C30" s="8"/>
    </row>
    <row r="31" spans="2:3" ht="15" customHeight="1">
      <c r="B31" s="9" t="s">
        <v>5</v>
      </c>
      <c r="C31" s="12"/>
    </row>
    <row r="32" spans="2:3" ht="15" customHeight="1">
      <c r="B32" s="10"/>
      <c r="C32" s="12"/>
    </row>
    <row r="33" spans="2:3" ht="15" customHeight="1">
      <c r="B33" s="11" t="s">
        <v>6</v>
      </c>
      <c r="C33" s="12"/>
    </row>
    <row r="34" spans="2:3" ht="15" customHeight="1">
      <c r="B34" s="12" t="s">
        <v>7</v>
      </c>
      <c r="C34" s="12"/>
    </row>
    <row r="35" spans="2:3" ht="15" customHeight="1">
      <c r="B35" s="12" t="s">
        <v>8</v>
      </c>
      <c r="C35" s="12"/>
    </row>
    <row r="36" spans="2:3" ht="15" customHeight="1">
      <c r="B36" s="13" t="s">
        <v>63</v>
      </c>
      <c r="C36" s="12"/>
    </row>
    <row r="37" spans="2:3" ht="15" customHeight="1">
      <c r="B37" s="13"/>
    </row>
    <row r="38" spans="2:3" ht="15" customHeight="1">
      <c r="B38" s="15" t="s">
        <v>9</v>
      </c>
      <c r="C38" s="10"/>
    </row>
    <row r="39" spans="2:3" ht="15" customHeight="1">
      <c r="B39" s="15" t="s">
        <v>10</v>
      </c>
      <c r="C39" s="11" t="s">
        <v>11</v>
      </c>
    </row>
    <row r="40" spans="2:3" ht="15" customHeight="1">
      <c r="B40" s="16" t="s">
        <v>12</v>
      </c>
      <c r="C40" s="12" t="s">
        <v>13</v>
      </c>
    </row>
    <row r="41" spans="2:3" ht="15" customHeight="1">
      <c r="B41" s="17" t="s">
        <v>14</v>
      </c>
      <c r="C41" s="12" t="s">
        <v>14</v>
      </c>
    </row>
    <row r="42" spans="2:3" ht="15" customHeight="1">
      <c r="B42" s="17" t="s">
        <v>15</v>
      </c>
      <c r="C42" s="12" t="s">
        <v>15</v>
      </c>
    </row>
    <row r="43" spans="2:3" ht="15" customHeight="1">
      <c r="B43" s="17" t="s">
        <v>16</v>
      </c>
      <c r="C43" s="12" t="s">
        <v>17</v>
      </c>
    </row>
    <row r="44" spans="2:3" ht="15" customHeight="1">
      <c r="B44" s="17" t="s">
        <v>18</v>
      </c>
      <c r="C44" s="12" t="s">
        <v>19</v>
      </c>
    </row>
  </sheetData>
  <sheetProtection password="DE48" sheet="1" objects="1" scenarios="1"/>
  <mergeCells count="1">
    <mergeCell ref="B2:C2"/>
  </mergeCells>
  <hyperlinks>
    <hyperlink ref="B5" location="'List of hospitals'!A2" display="List of hospitals"/>
    <hyperlink ref="B6" location="'1.1'!A1" display="'1.1'!A1"/>
    <hyperlink ref="B7" location="'1.2'!A1" display="'1.2'!A1"/>
    <hyperlink ref="B8" location="'2.1'!A1" display="'2.1'!A1"/>
    <hyperlink ref="B9" location="'2.2'!A1" display="'2.2'!A1"/>
    <hyperlink ref="B10" location="'2.3'!A1" display="'2.3'!A1"/>
    <hyperlink ref="B11" location="'2.4'!A1" display="'2.4'!A1"/>
    <hyperlink ref="B12" location="'2.5'!A1" display="'2.5'!A1"/>
    <hyperlink ref="B13" location="'3.1'!A1" display="'3.1'!A1"/>
    <hyperlink ref="B14" location="'3.2'!A1" display="'3.2'!A1"/>
    <hyperlink ref="B15" location="'3.3'!A1" display="'3.3'!A1"/>
    <hyperlink ref="B16" location="'3.4.1'!A1" display="3.4.1"/>
    <hyperlink ref="B17" location="'3.4.2'!A1" display="3.4.2"/>
    <hyperlink ref="B18" location="'3.5.1'!A1" display="3.5.1"/>
    <hyperlink ref="B19" location="'3.5.2'!A1" display="3.5.2"/>
    <hyperlink ref="B20" location="'4.1'!A1" display="'4.1'!A1"/>
    <hyperlink ref="B21" location="'4.2'!A1" display="'4.2'!A1"/>
    <hyperlink ref="B22" location="'4.3.1'!A1" display="4.3.1"/>
    <hyperlink ref="B23" location="'4.3.2'!A1" display="4.3.2"/>
    <hyperlink ref="B24" location="'4.4.1'!A1" display="4.4.1"/>
    <hyperlink ref="B25" location="'4.4.2'!A1" display="4.4.2"/>
    <hyperlink ref="B26" location="'4.5'!A1" display="'4.5'!A1"/>
    <hyperlink ref="B27" location="'4.6'!A1" display="'4.6'!A1"/>
    <hyperlink ref="B28" location="'5.1'!A1" display="'5.1'!A1"/>
    <hyperlink ref="B29" location="'5.2'!A1" display="'5.2'!A1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Normal="100" workbookViewId="0"/>
  </sheetViews>
  <sheetFormatPr defaultRowHeight="15"/>
  <cols>
    <col min="1" max="1" width="19" bestFit="1" customWidth="1"/>
    <col min="3" max="3" width="10.85546875" customWidth="1"/>
    <col min="7" max="7" width="12.140625" customWidth="1"/>
  </cols>
  <sheetData>
    <row r="1" spans="1:10">
      <c r="A1" s="100" t="s">
        <v>187</v>
      </c>
    </row>
    <row r="2" spans="1:10">
      <c r="H2" s="39"/>
    </row>
    <row r="3" spans="1:10">
      <c r="A3" s="99">
        <v>2011</v>
      </c>
      <c r="B3" s="184" t="s">
        <v>127</v>
      </c>
      <c r="C3" s="185"/>
      <c r="D3" s="185"/>
      <c r="E3" s="186"/>
      <c r="F3" s="187" t="s">
        <v>128</v>
      </c>
      <c r="G3" s="187"/>
      <c r="H3" s="187"/>
      <c r="I3" s="187"/>
      <c r="J3" s="168" t="s">
        <v>87</v>
      </c>
    </row>
    <row r="4" spans="1:10">
      <c r="A4" s="58" t="s">
        <v>129</v>
      </c>
      <c r="B4" s="68" t="s">
        <v>188</v>
      </c>
      <c r="C4" s="68" t="s">
        <v>189</v>
      </c>
      <c r="D4" s="68" t="s">
        <v>190</v>
      </c>
      <c r="E4" s="68" t="s">
        <v>136</v>
      </c>
      <c r="F4" s="68" t="s">
        <v>188</v>
      </c>
      <c r="G4" s="68" t="s">
        <v>189</v>
      </c>
      <c r="H4" s="68" t="s">
        <v>190</v>
      </c>
      <c r="I4" s="68" t="s">
        <v>136</v>
      </c>
    </row>
    <row r="5" spans="1:10">
      <c r="A5" s="63" t="s">
        <v>137</v>
      </c>
      <c r="B5" s="64">
        <v>184</v>
      </c>
      <c r="C5" s="65">
        <v>620</v>
      </c>
      <c r="D5" s="64">
        <v>9</v>
      </c>
      <c r="E5" s="64">
        <v>813</v>
      </c>
      <c r="F5" s="71">
        <v>0.22632226322263221</v>
      </c>
      <c r="G5" s="71">
        <v>0.76260762607626076</v>
      </c>
      <c r="H5" s="71">
        <v>1.107011070110701E-2</v>
      </c>
      <c r="I5" s="71">
        <v>1</v>
      </c>
    </row>
    <row r="6" spans="1:10">
      <c r="A6" s="44" t="s">
        <v>138</v>
      </c>
      <c r="B6" s="45">
        <v>353</v>
      </c>
      <c r="C6" s="19">
        <v>2049</v>
      </c>
      <c r="D6" s="64">
        <v>28</v>
      </c>
      <c r="E6" s="64">
        <v>2430</v>
      </c>
      <c r="F6" s="71">
        <v>0.14526748971193415</v>
      </c>
      <c r="G6" s="71">
        <v>0.84320987654320989</v>
      </c>
      <c r="H6" s="71">
        <v>1.1522633744855968E-2</v>
      </c>
      <c r="I6" s="71">
        <v>1</v>
      </c>
    </row>
    <row r="7" spans="1:10">
      <c r="A7" s="44" t="s">
        <v>139</v>
      </c>
      <c r="B7" s="45">
        <v>35</v>
      </c>
      <c r="C7" s="19">
        <v>534</v>
      </c>
      <c r="D7" s="64">
        <v>29</v>
      </c>
      <c r="E7" s="64">
        <v>598</v>
      </c>
      <c r="F7" s="71">
        <v>5.8528428093645488E-2</v>
      </c>
      <c r="G7" s="71">
        <v>0.8929765886287625</v>
      </c>
      <c r="H7" s="71">
        <v>4.8494983277591976E-2</v>
      </c>
      <c r="I7" s="71">
        <v>1</v>
      </c>
    </row>
    <row r="8" spans="1:10">
      <c r="A8" s="56"/>
      <c r="B8" s="70"/>
      <c r="C8" s="70"/>
      <c r="D8" s="70"/>
      <c r="E8" s="70"/>
      <c r="F8" s="70"/>
      <c r="G8" s="70"/>
      <c r="H8" s="70"/>
      <c r="I8" s="70"/>
    </row>
    <row r="10" spans="1:10">
      <c r="A10" s="99">
        <v>2012</v>
      </c>
      <c r="B10" s="184" t="s">
        <v>127</v>
      </c>
      <c r="C10" s="185"/>
      <c r="D10" s="185"/>
      <c r="E10" s="186"/>
      <c r="F10" s="187" t="s">
        <v>128</v>
      </c>
      <c r="G10" s="187"/>
      <c r="H10" s="187"/>
      <c r="I10" s="187"/>
    </row>
    <row r="11" spans="1:10">
      <c r="A11" s="58" t="s">
        <v>129</v>
      </c>
      <c r="B11" s="68" t="s">
        <v>188</v>
      </c>
      <c r="C11" s="68" t="s">
        <v>189</v>
      </c>
      <c r="D11" s="68" t="s">
        <v>190</v>
      </c>
      <c r="E11" s="68" t="s">
        <v>136</v>
      </c>
      <c r="F11" s="68" t="s">
        <v>188</v>
      </c>
      <c r="G11" s="68" t="s">
        <v>189</v>
      </c>
      <c r="H11" s="68" t="s">
        <v>190</v>
      </c>
      <c r="I11" s="68" t="s">
        <v>136</v>
      </c>
    </row>
    <row r="12" spans="1:10">
      <c r="A12" s="63" t="s">
        <v>137</v>
      </c>
      <c r="B12" s="64">
        <v>193</v>
      </c>
      <c r="C12" s="65">
        <v>519</v>
      </c>
      <c r="D12" s="64">
        <v>9</v>
      </c>
      <c r="E12" s="64">
        <v>721</v>
      </c>
      <c r="F12" s="71">
        <v>0.26768377253814146</v>
      </c>
      <c r="G12" s="71">
        <v>0.71983356449375868</v>
      </c>
      <c r="H12" s="71">
        <v>1.2482662968099861E-2</v>
      </c>
      <c r="I12" s="71">
        <v>1</v>
      </c>
    </row>
    <row r="13" spans="1:10">
      <c r="A13" s="44" t="s">
        <v>138</v>
      </c>
      <c r="B13" s="45">
        <v>376</v>
      </c>
      <c r="C13" s="19">
        <v>2225</v>
      </c>
      <c r="D13" s="64">
        <v>53</v>
      </c>
      <c r="E13" s="64">
        <v>2654</v>
      </c>
      <c r="F13" s="71">
        <v>0.14167294649585532</v>
      </c>
      <c r="G13" s="71">
        <v>0.83835719668425024</v>
      </c>
      <c r="H13" s="71">
        <v>1.9969856819894497E-2</v>
      </c>
      <c r="I13" s="71">
        <v>1</v>
      </c>
    </row>
    <row r="14" spans="1:10">
      <c r="A14" s="44" t="s">
        <v>139</v>
      </c>
      <c r="B14" s="45">
        <v>47</v>
      </c>
      <c r="C14" s="19">
        <v>499</v>
      </c>
      <c r="D14" s="64">
        <v>39</v>
      </c>
      <c r="E14" s="64">
        <v>585</v>
      </c>
      <c r="F14" s="71">
        <v>8.0341880341880348E-2</v>
      </c>
      <c r="G14" s="71">
        <v>0.85299145299145296</v>
      </c>
      <c r="H14" s="71">
        <v>6.6666666666666666E-2</v>
      </c>
      <c r="I14" s="71">
        <v>1</v>
      </c>
    </row>
    <row r="15" spans="1:10">
      <c r="A15" s="56"/>
      <c r="B15" s="70"/>
      <c r="C15" s="70"/>
      <c r="D15" s="70"/>
      <c r="E15" s="70"/>
      <c r="F15" s="70"/>
      <c r="G15" s="70"/>
      <c r="H15" s="70"/>
      <c r="I15" s="70"/>
    </row>
    <row r="17" spans="1:9">
      <c r="A17" s="99">
        <v>2013</v>
      </c>
      <c r="B17" s="184" t="s">
        <v>127</v>
      </c>
      <c r="C17" s="185"/>
      <c r="D17" s="185"/>
      <c r="E17" s="186"/>
      <c r="F17" s="187" t="s">
        <v>128</v>
      </c>
      <c r="G17" s="187"/>
      <c r="H17" s="187"/>
      <c r="I17" s="187"/>
    </row>
    <row r="18" spans="1:9">
      <c r="A18" s="58" t="s">
        <v>129</v>
      </c>
      <c r="B18" s="68" t="s">
        <v>188</v>
      </c>
      <c r="C18" s="68" t="s">
        <v>189</v>
      </c>
      <c r="D18" s="68" t="s">
        <v>190</v>
      </c>
      <c r="E18" s="68" t="s">
        <v>136</v>
      </c>
      <c r="F18" s="68" t="s">
        <v>188</v>
      </c>
      <c r="G18" s="68" t="s">
        <v>189</v>
      </c>
      <c r="H18" s="68" t="s">
        <v>190</v>
      </c>
      <c r="I18" s="68" t="s">
        <v>136</v>
      </c>
    </row>
    <row r="19" spans="1:9">
      <c r="A19" s="63" t="s">
        <v>137</v>
      </c>
      <c r="B19" s="64">
        <v>130</v>
      </c>
      <c r="C19" s="65">
        <v>597</v>
      </c>
      <c r="D19" s="64">
        <v>18</v>
      </c>
      <c r="E19" s="64">
        <v>745</v>
      </c>
      <c r="F19" s="71">
        <v>0.17449664429530201</v>
      </c>
      <c r="G19" s="71">
        <v>0.80134228187919465</v>
      </c>
      <c r="H19" s="71">
        <v>2.4161073825503355E-2</v>
      </c>
      <c r="I19" s="71">
        <v>1</v>
      </c>
    </row>
    <row r="20" spans="1:9">
      <c r="A20" s="44" t="s">
        <v>138</v>
      </c>
      <c r="B20" s="45">
        <v>171</v>
      </c>
      <c r="C20" s="19">
        <v>1510</v>
      </c>
      <c r="D20" s="64">
        <v>44</v>
      </c>
      <c r="E20" s="64">
        <v>1725</v>
      </c>
      <c r="F20" s="71">
        <v>9.913043478260869E-2</v>
      </c>
      <c r="G20" s="71">
        <v>0.87536231884057969</v>
      </c>
      <c r="H20" s="71">
        <v>2.5507246376811593E-2</v>
      </c>
      <c r="I20" s="71">
        <v>1</v>
      </c>
    </row>
    <row r="21" spans="1:9">
      <c r="A21" s="44" t="s">
        <v>139</v>
      </c>
      <c r="B21" s="45">
        <v>34</v>
      </c>
      <c r="C21" s="19">
        <v>620</v>
      </c>
      <c r="D21" s="64">
        <v>61</v>
      </c>
      <c r="E21" s="64">
        <v>715</v>
      </c>
      <c r="F21" s="71">
        <v>4.7552447552447551E-2</v>
      </c>
      <c r="G21" s="71">
        <v>0.86713286713286708</v>
      </c>
      <c r="H21" s="71">
        <v>8.5314685314685321E-2</v>
      </c>
      <c r="I21" s="71">
        <v>1</v>
      </c>
    </row>
    <row r="22" spans="1:9">
      <c r="A22" s="56"/>
      <c r="B22" s="70"/>
      <c r="C22" s="70"/>
      <c r="D22" s="70"/>
      <c r="E22" s="70"/>
      <c r="F22" s="70"/>
      <c r="G22" s="70"/>
      <c r="H22" s="70"/>
      <c r="I22" s="70"/>
    </row>
    <row r="24" spans="1:9">
      <c r="A24" s="99">
        <v>2014</v>
      </c>
      <c r="B24" s="184" t="s">
        <v>127</v>
      </c>
      <c r="C24" s="185"/>
      <c r="D24" s="185"/>
      <c r="E24" s="186"/>
      <c r="F24" s="187" t="s">
        <v>128</v>
      </c>
      <c r="G24" s="187"/>
      <c r="H24" s="187"/>
      <c r="I24" s="187"/>
    </row>
    <row r="25" spans="1:9">
      <c r="A25" s="58" t="s">
        <v>129</v>
      </c>
      <c r="B25" s="68" t="s">
        <v>188</v>
      </c>
      <c r="C25" s="68" t="s">
        <v>189</v>
      </c>
      <c r="D25" s="68" t="s">
        <v>190</v>
      </c>
      <c r="E25" s="68" t="s">
        <v>136</v>
      </c>
      <c r="F25" s="68" t="s">
        <v>188</v>
      </c>
      <c r="G25" s="68" t="s">
        <v>189</v>
      </c>
      <c r="H25" s="68" t="s">
        <v>190</v>
      </c>
      <c r="I25" s="68" t="s">
        <v>136</v>
      </c>
    </row>
    <row r="26" spans="1:9">
      <c r="A26" s="63" t="s">
        <v>137</v>
      </c>
      <c r="B26" s="64">
        <v>108</v>
      </c>
      <c r="C26" s="65">
        <v>585</v>
      </c>
      <c r="D26" s="64">
        <v>23</v>
      </c>
      <c r="E26" s="64">
        <v>716</v>
      </c>
      <c r="F26" s="71">
        <v>0.15083798882681565</v>
      </c>
      <c r="G26" s="71">
        <v>0.81703910614525144</v>
      </c>
      <c r="H26" s="71">
        <v>3.2122905027932962E-2</v>
      </c>
      <c r="I26" s="71">
        <v>1</v>
      </c>
    </row>
    <row r="27" spans="1:9">
      <c r="A27" s="44" t="s">
        <v>138</v>
      </c>
      <c r="B27" s="45">
        <v>164</v>
      </c>
      <c r="C27" s="19">
        <v>1240</v>
      </c>
      <c r="D27" s="64">
        <v>60</v>
      </c>
      <c r="E27" s="64">
        <v>1464</v>
      </c>
      <c r="F27" s="71">
        <v>0.11202185792349727</v>
      </c>
      <c r="G27" s="71">
        <v>0.84699453551912574</v>
      </c>
      <c r="H27" s="71">
        <v>4.0983606557377046E-2</v>
      </c>
      <c r="I27" s="71">
        <v>1</v>
      </c>
    </row>
    <row r="28" spans="1:9">
      <c r="A28" s="44" t="s">
        <v>139</v>
      </c>
      <c r="B28" s="45">
        <v>30</v>
      </c>
      <c r="C28" s="19">
        <v>505</v>
      </c>
      <c r="D28" s="64">
        <v>30</v>
      </c>
      <c r="E28" s="64">
        <v>565</v>
      </c>
      <c r="F28" s="71">
        <v>5.3097345132743362E-2</v>
      </c>
      <c r="G28" s="71">
        <v>0.89380530973451322</v>
      </c>
      <c r="H28" s="71">
        <v>5.3097345132743362E-2</v>
      </c>
      <c r="I28" s="71">
        <v>1</v>
      </c>
    </row>
    <row r="29" spans="1:9">
      <c r="A29" s="56"/>
      <c r="B29" s="70"/>
      <c r="C29" s="70"/>
      <c r="D29" s="70"/>
      <c r="E29" s="70"/>
      <c r="F29" s="70"/>
      <c r="G29" s="70"/>
      <c r="H29" s="70"/>
      <c r="I29" s="70"/>
    </row>
    <row r="31" spans="1:9">
      <c r="A31" s="99">
        <v>2015</v>
      </c>
      <c r="B31" s="184" t="s">
        <v>127</v>
      </c>
      <c r="C31" s="185"/>
      <c r="D31" s="185"/>
      <c r="E31" s="186"/>
      <c r="F31" s="187" t="s">
        <v>128</v>
      </c>
      <c r="G31" s="187"/>
      <c r="H31" s="187"/>
      <c r="I31" s="187"/>
    </row>
    <row r="32" spans="1:9">
      <c r="A32" s="58" t="s">
        <v>129</v>
      </c>
      <c r="B32" s="68" t="s">
        <v>188</v>
      </c>
      <c r="C32" s="68" t="s">
        <v>189</v>
      </c>
      <c r="D32" s="68" t="s">
        <v>190</v>
      </c>
      <c r="E32" s="68" t="s">
        <v>136</v>
      </c>
      <c r="F32" s="68" t="s">
        <v>188</v>
      </c>
      <c r="G32" s="68" t="s">
        <v>189</v>
      </c>
      <c r="H32" s="68" t="s">
        <v>190</v>
      </c>
      <c r="I32" s="68" t="s">
        <v>136</v>
      </c>
    </row>
    <row r="33" spans="1:9">
      <c r="A33" s="63" t="s">
        <v>137</v>
      </c>
      <c r="B33" s="64">
        <v>149</v>
      </c>
      <c r="C33" s="65">
        <v>622</v>
      </c>
      <c r="D33" s="64">
        <v>19</v>
      </c>
      <c r="E33" s="64">
        <v>790</v>
      </c>
      <c r="F33" s="71">
        <v>0.18860759493670887</v>
      </c>
      <c r="G33" s="71">
        <v>0.78734177215189871</v>
      </c>
      <c r="H33" s="71">
        <v>2.4050632911392405E-2</v>
      </c>
      <c r="I33" s="71">
        <v>1</v>
      </c>
    </row>
    <row r="34" spans="1:9">
      <c r="A34" s="44" t="s">
        <v>138</v>
      </c>
      <c r="B34" s="45">
        <v>161</v>
      </c>
      <c r="C34" s="19">
        <v>1532</v>
      </c>
      <c r="D34" s="64">
        <v>58</v>
      </c>
      <c r="E34" s="64">
        <v>1751</v>
      </c>
      <c r="F34" s="71">
        <v>9.1947458595088516E-2</v>
      </c>
      <c r="G34" s="71">
        <v>0.87492861222158769</v>
      </c>
      <c r="H34" s="71">
        <v>3.3123929183323818E-2</v>
      </c>
      <c r="I34" s="71">
        <v>1</v>
      </c>
    </row>
    <row r="35" spans="1:9">
      <c r="A35" s="44" t="s">
        <v>139</v>
      </c>
      <c r="B35" s="45">
        <v>44</v>
      </c>
      <c r="C35" s="19">
        <v>638</v>
      </c>
      <c r="D35" s="64">
        <v>66</v>
      </c>
      <c r="E35" s="64">
        <v>748</v>
      </c>
      <c r="F35" s="71">
        <v>5.8823529411764705E-2</v>
      </c>
      <c r="G35" s="71">
        <v>0.8529411764705882</v>
      </c>
      <c r="H35" s="71">
        <v>8.8235294117647065E-2</v>
      </c>
      <c r="I35" s="71">
        <v>1</v>
      </c>
    </row>
    <row r="36" spans="1:9">
      <c r="A36" s="56"/>
      <c r="B36" s="70"/>
      <c r="C36" s="70"/>
      <c r="D36" s="70"/>
      <c r="E36" s="70"/>
      <c r="F36" s="70"/>
      <c r="G36" s="70"/>
      <c r="H36" s="70"/>
      <c r="I36" s="70"/>
    </row>
    <row r="38" spans="1:9">
      <c r="A38" s="48" t="s">
        <v>141</v>
      </c>
    </row>
    <row r="39" spans="1:9">
      <c r="A39" s="49"/>
    </row>
    <row r="40" spans="1:9">
      <c r="A40" s="50" t="s">
        <v>6</v>
      </c>
    </row>
    <row r="41" spans="1:9">
      <c r="A41" s="51" t="s">
        <v>7</v>
      </c>
    </row>
    <row r="42" spans="1:9">
      <c r="A42" s="51" t="s">
        <v>8</v>
      </c>
    </row>
    <row r="43" spans="1:9">
      <c r="A43" s="52" t="s">
        <v>63</v>
      </c>
    </row>
  </sheetData>
  <sheetProtection password="DE48" sheet="1" objects="1" scenarios="1"/>
  <mergeCells count="10">
    <mergeCell ref="B24:E24"/>
    <mergeCell ref="F24:I24"/>
    <mergeCell ref="B31:E31"/>
    <mergeCell ref="F31:I31"/>
    <mergeCell ref="B3:E3"/>
    <mergeCell ref="F3:I3"/>
    <mergeCell ref="B10:E10"/>
    <mergeCell ref="F10:I10"/>
    <mergeCell ref="B17:E17"/>
    <mergeCell ref="F17:I17"/>
  </mergeCells>
  <hyperlinks>
    <hyperlink ref="J3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Normal="100" workbookViewId="0"/>
  </sheetViews>
  <sheetFormatPr defaultRowHeight="15"/>
  <cols>
    <col min="1" max="1" width="12.7109375" customWidth="1"/>
    <col min="2" max="16" width="9.28515625" bestFit="1" customWidth="1"/>
    <col min="17" max="17" width="9.42578125" bestFit="1" customWidth="1"/>
  </cols>
  <sheetData>
    <row r="1" spans="1:17">
      <c r="A1" s="101" t="s">
        <v>191</v>
      </c>
    </row>
    <row r="2" spans="1:17">
      <c r="P2" s="168" t="s">
        <v>87</v>
      </c>
    </row>
    <row r="3" spans="1:17">
      <c r="A3" s="58"/>
      <c r="B3" s="188" t="s">
        <v>203</v>
      </c>
      <c r="C3" s="189"/>
      <c r="D3" s="189"/>
      <c r="E3" s="189"/>
      <c r="F3" s="189"/>
      <c r="G3" s="189"/>
      <c r="H3" s="189"/>
      <c r="I3" s="190"/>
      <c r="J3" s="188" t="s">
        <v>128</v>
      </c>
      <c r="K3" s="189"/>
      <c r="L3" s="189"/>
      <c r="M3" s="189"/>
      <c r="N3" s="189"/>
      <c r="O3" s="189"/>
      <c r="P3" s="189"/>
      <c r="Q3" s="190"/>
    </row>
    <row r="4" spans="1:17">
      <c r="A4" s="58" t="s">
        <v>193</v>
      </c>
      <c r="B4" s="58" t="s">
        <v>194</v>
      </c>
      <c r="C4" s="58" t="s">
        <v>195</v>
      </c>
      <c r="D4" s="58" t="s">
        <v>196</v>
      </c>
      <c r="E4" s="58" t="s">
        <v>197</v>
      </c>
      <c r="F4" s="58" t="s">
        <v>198</v>
      </c>
      <c r="G4" s="58" t="s">
        <v>199</v>
      </c>
      <c r="H4" s="58" t="s">
        <v>200</v>
      </c>
      <c r="I4" s="58" t="s">
        <v>136</v>
      </c>
      <c r="J4" s="58" t="s">
        <v>194</v>
      </c>
      <c r="K4" s="58" t="s">
        <v>195</v>
      </c>
      <c r="L4" s="58" t="s">
        <v>196</v>
      </c>
      <c r="M4" s="58" t="s">
        <v>197</v>
      </c>
      <c r="N4" s="58" t="s">
        <v>198</v>
      </c>
      <c r="O4" s="58" t="s">
        <v>199</v>
      </c>
      <c r="P4" s="58" t="s">
        <v>200</v>
      </c>
      <c r="Q4" s="58" t="s">
        <v>136</v>
      </c>
    </row>
    <row r="5" spans="1:17">
      <c r="A5" s="102" t="s">
        <v>192</v>
      </c>
      <c r="B5" s="103">
        <v>600</v>
      </c>
      <c r="C5" s="103">
        <v>549</v>
      </c>
      <c r="D5" s="103">
        <v>537</v>
      </c>
      <c r="E5" s="103">
        <v>560</v>
      </c>
      <c r="F5" s="103">
        <v>509</v>
      </c>
      <c r="G5" s="103">
        <v>558</v>
      </c>
      <c r="H5" s="103">
        <v>619</v>
      </c>
      <c r="I5" s="106">
        <v>3932</v>
      </c>
      <c r="J5" s="104">
        <v>9.9436526350679483E-2</v>
      </c>
      <c r="K5" s="104">
        <v>9.0984421610871724E-2</v>
      </c>
      <c r="L5" s="104">
        <v>8.8995691083858131E-2</v>
      </c>
      <c r="M5" s="104">
        <v>9.2807424593967514E-2</v>
      </c>
      <c r="N5" s="104">
        <v>8.4355319854159755E-2</v>
      </c>
      <c r="O5" s="104">
        <v>9.2475969506131919E-2</v>
      </c>
      <c r="P5" s="104">
        <v>0.10258534968511766</v>
      </c>
      <c r="Q5" s="104">
        <v>0.65164070268478624</v>
      </c>
    </row>
    <row r="6" spans="1:17">
      <c r="A6" s="102" t="s">
        <v>201</v>
      </c>
      <c r="B6" s="103">
        <v>129</v>
      </c>
      <c r="C6" s="103">
        <v>135</v>
      </c>
      <c r="D6" s="103">
        <v>121</v>
      </c>
      <c r="E6" s="103">
        <v>155</v>
      </c>
      <c r="F6" s="103">
        <v>159</v>
      </c>
      <c r="G6" s="103">
        <v>175</v>
      </c>
      <c r="H6" s="103">
        <v>185</v>
      </c>
      <c r="I6" s="106">
        <v>1059</v>
      </c>
      <c r="J6" s="104">
        <v>2.1378853165396089E-2</v>
      </c>
      <c r="K6" s="104">
        <v>2.2373218428902882E-2</v>
      </c>
      <c r="L6" s="104">
        <v>2.0053032814053694E-2</v>
      </c>
      <c r="M6" s="104">
        <v>2.5687769307258867E-2</v>
      </c>
      <c r="N6" s="104">
        <v>2.6350679482930062E-2</v>
      </c>
      <c r="O6" s="104">
        <v>2.9002320185614848E-2</v>
      </c>
      <c r="P6" s="104">
        <v>3.065959562479284E-2</v>
      </c>
      <c r="Q6" s="104">
        <v>0.17550546900894928</v>
      </c>
    </row>
    <row r="7" spans="1:17">
      <c r="A7" s="102" t="s">
        <v>202</v>
      </c>
      <c r="B7" s="103">
        <v>252</v>
      </c>
      <c r="C7" s="103">
        <v>122</v>
      </c>
      <c r="D7" s="103">
        <v>121</v>
      </c>
      <c r="E7" s="103">
        <v>97</v>
      </c>
      <c r="F7" s="103">
        <v>114</v>
      </c>
      <c r="G7" s="103">
        <v>136</v>
      </c>
      <c r="H7" s="103">
        <v>201</v>
      </c>
      <c r="I7" s="106">
        <v>1043</v>
      </c>
      <c r="J7" s="104">
        <v>4.1763341067285381E-2</v>
      </c>
      <c r="K7" s="104">
        <v>2.0218760357971495E-2</v>
      </c>
      <c r="L7" s="104">
        <v>2.0053032814053694E-2</v>
      </c>
      <c r="M7" s="104">
        <v>1.6075571760026518E-2</v>
      </c>
      <c r="N7" s="104">
        <v>1.88929400066291E-2</v>
      </c>
      <c r="O7" s="104">
        <v>2.2538945972820683E-2</v>
      </c>
      <c r="P7" s="104">
        <v>3.3311236327477629E-2</v>
      </c>
      <c r="Q7" s="104">
        <v>0.1728538283062645</v>
      </c>
    </row>
    <row r="8" spans="1:17">
      <c r="A8" s="58" t="s">
        <v>136</v>
      </c>
      <c r="B8" s="68">
        <v>981</v>
      </c>
      <c r="C8" s="68">
        <v>806</v>
      </c>
      <c r="D8" s="68">
        <v>779</v>
      </c>
      <c r="E8" s="68">
        <v>812</v>
      </c>
      <c r="F8" s="68">
        <v>782</v>
      </c>
      <c r="G8" s="68">
        <v>869</v>
      </c>
      <c r="H8" s="68">
        <v>1005</v>
      </c>
      <c r="I8" s="68">
        <v>6034</v>
      </c>
      <c r="J8" s="105">
        <v>0.16257872058336095</v>
      </c>
      <c r="K8" s="105">
        <v>0.1335764003977461</v>
      </c>
      <c r="L8" s="105">
        <v>0.12910175671196553</v>
      </c>
      <c r="M8" s="105">
        <v>0.13457076566125289</v>
      </c>
      <c r="N8" s="105">
        <v>0.12959893934371894</v>
      </c>
      <c r="O8" s="105">
        <v>0.14401723566456745</v>
      </c>
      <c r="P8" s="105">
        <v>0.16655618163738814</v>
      </c>
      <c r="Q8" s="105">
        <v>1</v>
      </c>
    </row>
    <row r="10" spans="1:17">
      <c r="A10" s="48" t="s">
        <v>141</v>
      </c>
    </row>
    <row r="11" spans="1:17">
      <c r="A11" s="49"/>
    </row>
    <row r="12" spans="1:17">
      <c r="A12" s="50" t="s">
        <v>6</v>
      </c>
    </row>
    <row r="13" spans="1:17">
      <c r="A13" s="51" t="s">
        <v>7</v>
      </c>
    </row>
    <row r="14" spans="1:17">
      <c r="A14" s="51" t="s">
        <v>8</v>
      </c>
    </row>
    <row r="15" spans="1:17">
      <c r="A15" s="52" t="s">
        <v>63</v>
      </c>
    </row>
  </sheetData>
  <sheetProtection password="DE48" sheet="1" objects="1" scenarios="1"/>
  <mergeCells count="2">
    <mergeCell ref="B3:I3"/>
    <mergeCell ref="J3:Q3"/>
  </mergeCells>
  <hyperlinks>
    <hyperlink ref="P2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Normal="100" workbookViewId="0"/>
  </sheetViews>
  <sheetFormatPr defaultRowHeight="15"/>
  <cols>
    <col min="1" max="2" width="17.85546875" customWidth="1"/>
    <col min="3" max="3" width="12.85546875" customWidth="1"/>
    <col min="4" max="4" width="17.85546875" customWidth="1"/>
    <col min="5" max="5" width="11.85546875" customWidth="1"/>
    <col min="6" max="6" width="17.85546875" customWidth="1"/>
    <col min="7" max="7" width="12.7109375" customWidth="1"/>
    <col min="8" max="8" width="17.85546875" customWidth="1"/>
    <col min="9" max="9" width="12.5703125" customWidth="1"/>
    <col min="10" max="10" width="17.85546875" customWidth="1"/>
  </cols>
  <sheetData>
    <row r="1" spans="1:9">
      <c r="A1" s="101" t="s">
        <v>209</v>
      </c>
    </row>
    <row r="3" spans="1:9">
      <c r="H3" s="168" t="s">
        <v>87</v>
      </c>
    </row>
    <row r="4" spans="1:9">
      <c r="A4" s="99">
        <v>2011</v>
      </c>
      <c r="B4" s="188" t="s">
        <v>204</v>
      </c>
      <c r="C4" s="189"/>
      <c r="D4" s="189"/>
      <c r="E4" s="190"/>
      <c r="F4" s="188" t="s">
        <v>128</v>
      </c>
      <c r="G4" s="189"/>
      <c r="H4" s="189"/>
      <c r="I4" s="190"/>
    </row>
    <row r="5" spans="1:9" ht="25.5">
      <c r="A5" s="58" t="s">
        <v>205</v>
      </c>
      <c r="B5" s="78" t="s">
        <v>137</v>
      </c>
      <c r="C5" s="81" t="s">
        <v>138</v>
      </c>
      <c r="D5" s="78" t="s">
        <v>139</v>
      </c>
      <c r="E5" s="78" t="s">
        <v>136</v>
      </c>
      <c r="F5" s="78" t="s">
        <v>137</v>
      </c>
      <c r="G5" s="81" t="s">
        <v>138</v>
      </c>
      <c r="H5" s="78" t="s">
        <v>139</v>
      </c>
      <c r="I5" s="78" t="s">
        <v>136</v>
      </c>
    </row>
    <row r="6" spans="1:9">
      <c r="A6" s="107" t="s">
        <v>206</v>
      </c>
      <c r="B6" s="111">
        <v>774</v>
      </c>
      <c r="C6" s="111">
        <v>2280</v>
      </c>
      <c r="D6" s="111">
        <v>346</v>
      </c>
      <c r="E6" s="111">
        <v>3400</v>
      </c>
      <c r="F6" s="109">
        <v>0.95085995085995079</v>
      </c>
      <c r="G6" s="110">
        <v>0.93827160493827166</v>
      </c>
      <c r="H6" s="110">
        <v>0.57762938230383976</v>
      </c>
      <c r="I6" s="110">
        <v>0.88472547488940934</v>
      </c>
    </row>
    <row r="7" spans="1:9">
      <c r="A7" s="107" t="s">
        <v>207</v>
      </c>
      <c r="B7" s="111">
        <v>12</v>
      </c>
      <c r="C7" s="111">
        <v>70</v>
      </c>
      <c r="D7" s="111">
        <v>139</v>
      </c>
      <c r="E7" s="111">
        <v>221</v>
      </c>
      <c r="F7" s="110">
        <v>1.4742014742014743E-2</v>
      </c>
      <c r="G7" s="110">
        <v>2.8806584362139918E-2</v>
      </c>
      <c r="H7" s="110">
        <v>0.23205342237061771</v>
      </c>
      <c r="I7" s="110">
        <v>5.7507155867811605E-2</v>
      </c>
    </row>
    <row r="8" spans="1:9">
      <c r="A8" s="107" t="s">
        <v>208</v>
      </c>
      <c r="B8" s="111">
        <v>28</v>
      </c>
      <c r="C8" s="111">
        <v>80</v>
      </c>
      <c r="D8" s="111">
        <v>114</v>
      </c>
      <c r="E8" s="111">
        <v>222</v>
      </c>
      <c r="F8" s="110">
        <v>3.4398034398034398E-2</v>
      </c>
      <c r="G8" s="110">
        <v>3.292181069958848E-2</v>
      </c>
      <c r="H8" s="110">
        <v>0.19031719532554256</v>
      </c>
      <c r="I8" s="110">
        <v>5.7767369242779081E-2</v>
      </c>
    </row>
    <row r="9" spans="1:9">
      <c r="A9" s="58" t="s">
        <v>136</v>
      </c>
      <c r="B9" s="68">
        <v>814</v>
      </c>
      <c r="C9" s="68">
        <v>2430</v>
      </c>
      <c r="D9" s="68">
        <v>599</v>
      </c>
      <c r="E9" s="68">
        <v>3843</v>
      </c>
      <c r="F9" s="59">
        <v>1</v>
      </c>
      <c r="G9" s="59">
        <v>1</v>
      </c>
      <c r="H9" s="59">
        <v>1</v>
      </c>
      <c r="I9" s="59">
        <v>1</v>
      </c>
    </row>
    <row r="11" spans="1:9">
      <c r="A11" s="99">
        <v>2012</v>
      </c>
      <c r="B11" s="188" t="s">
        <v>204</v>
      </c>
      <c r="C11" s="189"/>
      <c r="D11" s="189"/>
      <c r="E11" s="190"/>
      <c r="F11" s="188" t="s">
        <v>128</v>
      </c>
      <c r="G11" s="189"/>
      <c r="H11" s="189"/>
      <c r="I11" s="190"/>
    </row>
    <row r="12" spans="1:9" ht="25.5">
      <c r="A12" s="58" t="s">
        <v>205</v>
      </c>
      <c r="B12" s="78" t="s">
        <v>137</v>
      </c>
      <c r="C12" s="81" t="s">
        <v>138</v>
      </c>
      <c r="D12" s="78" t="s">
        <v>139</v>
      </c>
      <c r="E12" s="78" t="s">
        <v>136</v>
      </c>
      <c r="F12" s="78" t="s">
        <v>137</v>
      </c>
      <c r="G12" s="81" t="s">
        <v>138</v>
      </c>
      <c r="H12" s="78" t="s">
        <v>139</v>
      </c>
      <c r="I12" s="78" t="s">
        <v>136</v>
      </c>
    </row>
    <row r="13" spans="1:9">
      <c r="A13" s="107" t="s">
        <v>206</v>
      </c>
      <c r="B13" s="111">
        <v>691</v>
      </c>
      <c r="C13" s="111">
        <v>2519</v>
      </c>
      <c r="D13" s="111">
        <v>385</v>
      </c>
      <c r="E13" s="111">
        <v>3595</v>
      </c>
      <c r="F13" s="109">
        <v>0.95573997233748276</v>
      </c>
      <c r="G13" s="110">
        <v>0.94877589453860633</v>
      </c>
      <c r="H13" s="110">
        <v>0.658119658119658</v>
      </c>
      <c r="I13" s="110">
        <v>0.90714105475649764</v>
      </c>
    </row>
    <row r="14" spans="1:9">
      <c r="A14" s="107" t="s">
        <v>207</v>
      </c>
      <c r="B14" s="111">
        <v>13</v>
      </c>
      <c r="C14" s="111">
        <v>41</v>
      </c>
      <c r="D14" s="111">
        <v>116</v>
      </c>
      <c r="E14" s="111">
        <v>170</v>
      </c>
      <c r="F14" s="110">
        <v>1.7980636237897651E-2</v>
      </c>
      <c r="G14" s="110">
        <v>1.5442561205273068E-2</v>
      </c>
      <c r="H14" s="110">
        <v>0.19829059829059831</v>
      </c>
      <c r="I14" s="110">
        <v>4.2896795357052736E-2</v>
      </c>
    </row>
    <row r="15" spans="1:9">
      <c r="A15" s="107" t="s">
        <v>208</v>
      </c>
      <c r="B15" s="111">
        <v>19</v>
      </c>
      <c r="C15" s="111">
        <v>95</v>
      </c>
      <c r="D15" s="111">
        <v>84</v>
      </c>
      <c r="E15" s="111">
        <v>198</v>
      </c>
      <c r="F15" s="110">
        <v>2.6279391424619641E-2</v>
      </c>
      <c r="G15" s="110">
        <v>3.5781544256120526E-2</v>
      </c>
      <c r="H15" s="110">
        <v>0.14358974358974361</v>
      </c>
      <c r="I15" s="110">
        <v>4.9962149886449661E-2</v>
      </c>
    </row>
    <row r="16" spans="1:9">
      <c r="A16" s="58" t="s">
        <v>136</v>
      </c>
      <c r="B16" s="68">
        <v>723</v>
      </c>
      <c r="C16" s="68">
        <v>2655</v>
      </c>
      <c r="D16" s="68">
        <v>585</v>
      </c>
      <c r="E16" s="68">
        <v>3963</v>
      </c>
      <c r="F16" s="59">
        <v>1</v>
      </c>
      <c r="G16" s="59">
        <v>1</v>
      </c>
      <c r="H16" s="59">
        <v>1</v>
      </c>
      <c r="I16" s="59">
        <v>1</v>
      </c>
    </row>
    <row r="18" spans="1:9">
      <c r="A18" s="99">
        <v>2013</v>
      </c>
      <c r="B18" s="188" t="s">
        <v>204</v>
      </c>
      <c r="C18" s="189"/>
      <c r="D18" s="189"/>
      <c r="E18" s="190"/>
      <c r="F18" s="188" t="s">
        <v>128</v>
      </c>
      <c r="G18" s="189"/>
      <c r="H18" s="189"/>
      <c r="I18" s="190"/>
    </row>
    <row r="19" spans="1:9" ht="25.5">
      <c r="A19" s="58" t="s">
        <v>205</v>
      </c>
      <c r="B19" s="78" t="s">
        <v>137</v>
      </c>
      <c r="C19" s="81" t="s">
        <v>138</v>
      </c>
      <c r="D19" s="78" t="s">
        <v>139</v>
      </c>
      <c r="E19" s="78" t="s">
        <v>136</v>
      </c>
      <c r="F19" s="78" t="s">
        <v>137</v>
      </c>
      <c r="G19" s="81" t="s">
        <v>138</v>
      </c>
      <c r="H19" s="78" t="s">
        <v>139</v>
      </c>
      <c r="I19" s="78" t="s">
        <v>136</v>
      </c>
    </row>
    <row r="20" spans="1:9">
      <c r="A20" s="107" t="s">
        <v>206</v>
      </c>
      <c r="B20" s="111">
        <v>691</v>
      </c>
      <c r="C20" s="111">
        <v>1580</v>
      </c>
      <c r="D20" s="111">
        <v>515</v>
      </c>
      <c r="E20" s="111">
        <v>2786</v>
      </c>
      <c r="F20" s="109">
        <v>0.9275167785234899</v>
      </c>
      <c r="G20" s="110">
        <v>0.91594202898550714</v>
      </c>
      <c r="H20" s="110">
        <v>0.72027972027972031</v>
      </c>
      <c r="I20" s="110">
        <v>0.87472527472527473</v>
      </c>
    </row>
    <row r="21" spans="1:9">
      <c r="A21" s="107" t="s">
        <v>207</v>
      </c>
      <c r="B21" s="111">
        <v>10</v>
      </c>
      <c r="C21" s="111">
        <v>40</v>
      </c>
      <c r="D21" s="111">
        <v>94</v>
      </c>
      <c r="E21" s="111">
        <v>144</v>
      </c>
      <c r="F21" s="110">
        <v>1.342281879194631E-2</v>
      </c>
      <c r="G21" s="110">
        <v>2.318840579710145E-2</v>
      </c>
      <c r="H21" s="110">
        <v>0.13146853146853146</v>
      </c>
      <c r="I21" s="110">
        <v>4.5211930926216642E-2</v>
      </c>
    </row>
    <row r="22" spans="1:9">
      <c r="A22" s="107" t="s">
        <v>208</v>
      </c>
      <c r="B22" s="111">
        <v>44</v>
      </c>
      <c r="C22" s="111">
        <v>105</v>
      </c>
      <c r="D22" s="111">
        <v>106</v>
      </c>
      <c r="E22" s="111">
        <v>255</v>
      </c>
      <c r="F22" s="110">
        <v>5.9060402684563765E-2</v>
      </c>
      <c r="G22" s="110">
        <v>6.0869565217391307E-2</v>
      </c>
      <c r="H22" s="110">
        <v>0.14825174825174825</v>
      </c>
      <c r="I22" s="110">
        <v>8.0062794348508645E-2</v>
      </c>
    </row>
    <row r="23" spans="1:9">
      <c r="A23" s="58" t="s">
        <v>136</v>
      </c>
      <c r="B23" s="68">
        <v>745</v>
      </c>
      <c r="C23" s="68">
        <v>1725</v>
      </c>
      <c r="D23" s="68">
        <v>715</v>
      </c>
      <c r="E23" s="68">
        <v>3185</v>
      </c>
      <c r="F23" s="59">
        <v>1</v>
      </c>
      <c r="G23" s="59">
        <v>1</v>
      </c>
      <c r="H23" s="59">
        <v>1</v>
      </c>
      <c r="I23" s="59">
        <v>1</v>
      </c>
    </row>
    <row r="25" spans="1:9">
      <c r="A25" s="99">
        <v>2014</v>
      </c>
      <c r="B25" s="188" t="s">
        <v>204</v>
      </c>
      <c r="C25" s="189"/>
      <c r="D25" s="189"/>
      <c r="E25" s="190"/>
      <c r="F25" s="188" t="s">
        <v>128</v>
      </c>
      <c r="G25" s="189"/>
      <c r="H25" s="189"/>
      <c r="I25" s="190"/>
    </row>
    <row r="26" spans="1:9" ht="25.5">
      <c r="A26" s="58" t="s">
        <v>205</v>
      </c>
      <c r="B26" s="78" t="s">
        <v>137</v>
      </c>
      <c r="C26" s="81" t="s">
        <v>138</v>
      </c>
      <c r="D26" s="78" t="s">
        <v>139</v>
      </c>
      <c r="E26" s="78" t="s">
        <v>136</v>
      </c>
      <c r="F26" s="78" t="s">
        <v>137</v>
      </c>
      <c r="G26" s="81" t="s">
        <v>138</v>
      </c>
      <c r="H26" s="78" t="s">
        <v>139</v>
      </c>
      <c r="I26" s="78" t="s">
        <v>136</v>
      </c>
    </row>
    <row r="27" spans="1:9">
      <c r="A27" s="107" t="s">
        <v>206</v>
      </c>
      <c r="B27" s="111">
        <v>655</v>
      </c>
      <c r="C27" s="111">
        <v>1343</v>
      </c>
      <c r="D27" s="111">
        <v>383</v>
      </c>
      <c r="E27" s="111">
        <v>2381</v>
      </c>
      <c r="F27" s="109">
        <v>0.91480446927374304</v>
      </c>
      <c r="G27" s="110">
        <v>0.91734972677595616</v>
      </c>
      <c r="H27" s="110">
        <v>0.67787610619469019</v>
      </c>
      <c r="I27" s="110">
        <v>0.86739526411657564</v>
      </c>
    </row>
    <row r="28" spans="1:9">
      <c r="A28" s="107" t="s">
        <v>207</v>
      </c>
      <c r="B28" s="111">
        <v>18</v>
      </c>
      <c r="C28" s="111">
        <v>45</v>
      </c>
      <c r="D28" s="111">
        <v>99</v>
      </c>
      <c r="E28" s="111">
        <v>162</v>
      </c>
      <c r="F28" s="110">
        <v>2.5139664804469275E-2</v>
      </c>
      <c r="G28" s="110">
        <v>3.0737704918032786E-2</v>
      </c>
      <c r="H28" s="110">
        <v>0.17522123893805311</v>
      </c>
      <c r="I28" s="110">
        <v>5.9016393442622953E-2</v>
      </c>
    </row>
    <row r="29" spans="1:9">
      <c r="A29" s="107" t="s">
        <v>208</v>
      </c>
      <c r="B29" s="111">
        <v>43</v>
      </c>
      <c r="C29" s="111">
        <v>76</v>
      </c>
      <c r="D29" s="111">
        <v>83</v>
      </c>
      <c r="E29" s="111">
        <v>202</v>
      </c>
      <c r="F29" s="110">
        <v>6.0055865921787709E-2</v>
      </c>
      <c r="G29" s="110">
        <v>5.1912568306010931E-2</v>
      </c>
      <c r="H29" s="110">
        <v>0.14690265486725665</v>
      </c>
      <c r="I29" s="110">
        <v>7.3588342440801452E-2</v>
      </c>
    </row>
    <row r="30" spans="1:9">
      <c r="A30" s="58" t="s">
        <v>136</v>
      </c>
      <c r="B30" s="68">
        <v>716</v>
      </c>
      <c r="C30" s="68">
        <v>1464</v>
      </c>
      <c r="D30" s="68">
        <v>565</v>
      </c>
      <c r="E30" s="68">
        <v>2745</v>
      </c>
      <c r="F30" s="59">
        <v>1</v>
      </c>
      <c r="G30" s="59">
        <v>1</v>
      </c>
      <c r="H30" s="59">
        <v>1</v>
      </c>
      <c r="I30" s="59">
        <v>1</v>
      </c>
    </row>
    <row r="32" spans="1:9">
      <c r="A32" s="99">
        <v>2015</v>
      </c>
      <c r="B32" s="188" t="s">
        <v>204</v>
      </c>
      <c r="C32" s="189"/>
      <c r="D32" s="189"/>
      <c r="E32" s="190"/>
      <c r="F32" s="188" t="s">
        <v>128</v>
      </c>
      <c r="G32" s="189"/>
      <c r="H32" s="189"/>
      <c r="I32" s="190"/>
    </row>
    <row r="33" spans="1:9" ht="25.5">
      <c r="A33" s="58" t="s">
        <v>205</v>
      </c>
      <c r="B33" s="78" t="s">
        <v>137</v>
      </c>
      <c r="C33" s="81" t="s">
        <v>138</v>
      </c>
      <c r="D33" s="78" t="s">
        <v>139</v>
      </c>
      <c r="E33" s="78" t="s">
        <v>136</v>
      </c>
      <c r="F33" s="78" t="s">
        <v>137</v>
      </c>
      <c r="G33" s="81" t="s">
        <v>138</v>
      </c>
      <c r="H33" s="78" t="s">
        <v>139</v>
      </c>
      <c r="I33" s="78" t="s">
        <v>136</v>
      </c>
    </row>
    <row r="34" spans="1:9">
      <c r="A34" s="107" t="s">
        <v>206</v>
      </c>
      <c r="B34" s="111">
        <v>730</v>
      </c>
      <c r="C34" s="111">
        <v>1660</v>
      </c>
      <c r="D34" s="111">
        <v>560</v>
      </c>
      <c r="E34" s="111">
        <v>2950</v>
      </c>
      <c r="F34" s="109">
        <v>0.92405063291139244</v>
      </c>
      <c r="G34" s="110">
        <v>0.94802969731581954</v>
      </c>
      <c r="H34" s="110">
        <v>0.74866310160427796</v>
      </c>
      <c r="I34" s="110">
        <v>0.89692915779872306</v>
      </c>
    </row>
    <row r="35" spans="1:9">
      <c r="A35" s="107" t="s">
        <v>207</v>
      </c>
      <c r="B35" s="111">
        <v>22</v>
      </c>
      <c r="C35" s="111">
        <v>32</v>
      </c>
      <c r="D35" s="111">
        <v>95</v>
      </c>
      <c r="E35" s="111">
        <v>149</v>
      </c>
      <c r="F35" s="110">
        <v>2.7848101265822787E-2</v>
      </c>
      <c r="G35" s="110">
        <v>1.8275271273557967E-2</v>
      </c>
      <c r="H35" s="110">
        <v>0.1270053475935829</v>
      </c>
      <c r="I35" s="110">
        <v>4.5302523563393128E-2</v>
      </c>
    </row>
    <row r="36" spans="1:9">
      <c r="A36" s="107" t="s">
        <v>208</v>
      </c>
      <c r="B36" s="111">
        <v>38</v>
      </c>
      <c r="C36" s="111">
        <v>59</v>
      </c>
      <c r="D36" s="111">
        <v>93</v>
      </c>
      <c r="E36" s="111">
        <v>190</v>
      </c>
      <c r="F36" s="110">
        <v>4.810126582278481E-2</v>
      </c>
      <c r="G36" s="110">
        <v>3.3695031410622502E-2</v>
      </c>
      <c r="H36" s="110">
        <v>0.12433155080213903</v>
      </c>
      <c r="I36" s="110">
        <v>5.7768318637883856E-2</v>
      </c>
    </row>
    <row r="37" spans="1:9">
      <c r="A37" s="58" t="s">
        <v>136</v>
      </c>
      <c r="B37" s="68">
        <v>790</v>
      </c>
      <c r="C37" s="68">
        <v>1751</v>
      </c>
      <c r="D37" s="68">
        <v>748</v>
      </c>
      <c r="E37" s="68">
        <v>3289</v>
      </c>
      <c r="F37" s="59">
        <v>1</v>
      </c>
      <c r="G37" s="59">
        <v>1</v>
      </c>
      <c r="H37" s="59">
        <v>1</v>
      </c>
      <c r="I37" s="59">
        <v>1</v>
      </c>
    </row>
    <row r="39" spans="1:9">
      <c r="A39" s="48" t="s">
        <v>141</v>
      </c>
    </row>
    <row r="40" spans="1:9">
      <c r="A40" s="49"/>
    </row>
    <row r="41" spans="1:9">
      <c r="A41" s="50" t="s">
        <v>6</v>
      </c>
    </row>
    <row r="42" spans="1:9">
      <c r="A42" s="51" t="s">
        <v>7</v>
      </c>
    </row>
    <row r="43" spans="1:9">
      <c r="A43" s="51" t="s">
        <v>8</v>
      </c>
    </row>
    <row r="44" spans="1:9">
      <c r="A44" s="52" t="s">
        <v>63</v>
      </c>
    </row>
  </sheetData>
  <sheetProtection password="DE48" sheet="1" objects="1" scenarios="1"/>
  <mergeCells count="10">
    <mergeCell ref="B25:E25"/>
    <mergeCell ref="F25:I25"/>
    <mergeCell ref="B32:E32"/>
    <mergeCell ref="F32:I32"/>
    <mergeCell ref="B4:E4"/>
    <mergeCell ref="F4:I4"/>
    <mergeCell ref="B11:E11"/>
    <mergeCell ref="F11:I11"/>
    <mergeCell ref="B18:E18"/>
    <mergeCell ref="F18:I18"/>
  </mergeCells>
  <hyperlinks>
    <hyperlink ref="H3" location="'List of tables'!A1" display="Return to List of tables"/>
  </hyperlinks>
  <pageMargins left="0.7" right="0.7" top="0.75" bottom="0.75" header="0.3" footer="0.3"/>
  <pageSetup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Normal="100" workbookViewId="0"/>
  </sheetViews>
  <sheetFormatPr defaultRowHeight="15"/>
  <cols>
    <col min="1" max="1" width="16.7109375" customWidth="1"/>
    <col min="2" max="2" width="15.42578125" customWidth="1"/>
    <col min="3" max="3" width="17.28515625" customWidth="1"/>
    <col min="4" max="5" width="15.42578125" customWidth="1"/>
    <col min="6" max="6" width="17.85546875" customWidth="1"/>
    <col min="7" max="7" width="15.42578125" customWidth="1"/>
  </cols>
  <sheetData>
    <row r="1" spans="1:8">
      <c r="A1" s="101" t="s">
        <v>220</v>
      </c>
    </row>
    <row r="3" spans="1:8" ht="15" customHeight="1">
      <c r="A3" s="58" t="s">
        <v>137</v>
      </c>
      <c r="B3" s="188" t="s">
        <v>127</v>
      </c>
      <c r="C3" s="189"/>
      <c r="D3" s="190"/>
      <c r="E3" s="188" t="s">
        <v>128</v>
      </c>
      <c r="F3" s="189"/>
      <c r="G3" s="190"/>
      <c r="H3" s="168" t="s">
        <v>87</v>
      </c>
    </row>
    <row r="4" spans="1:8" ht="31.5" customHeight="1">
      <c r="A4" s="58" t="s">
        <v>212</v>
      </c>
      <c r="B4" s="116" t="s">
        <v>207</v>
      </c>
      <c r="C4" s="116" t="s">
        <v>208</v>
      </c>
      <c r="D4" s="116" t="s">
        <v>136</v>
      </c>
      <c r="E4" s="116" t="s">
        <v>207</v>
      </c>
      <c r="F4" s="116" t="s">
        <v>208</v>
      </c>
      <c r="G4" s="116" t="s">
        <v>136</v>
      </c>
    </row>
    <row r="5" spans="1:8">
      <c r="A5" s="108" t="s">
        <v>213</v>
      </c>
      <c r="B5" s="108">
        <v>6</v>
      </c>
      <c r="C5" s="108">
        <v>0</v>
      </c>
      <c r="D5" s="108">
        <v>6</v>
      </c>
      <c r="E5" s="117">
        <v>-4.9586776859504189E-2</v>
      </c>
      <c r="F5" s="112">
        <v>0</v>
      </c>
      <c r="G5" s="112">
        <v>4.9586776859504134E-2</v>
      </c>
    </row>
    <row r="6" spans="1:8">
      <c r="A6" s="108" t="s">
        <v>214</v>
      </c>
      <c r="B6" s="108">
        <v>16</v>
      </c>
      <c r="C6" s="108">
        <v>41</v>
      </c>
      <c r="D6" s="108">
        <v>57</v>
      </c>
      <c r="E6" s="117">
        <v>-0.13223140495867769</v>
      </c>
      <c r="F6" s="112">
        <v>0.33884297520661155</v>
      </c>
      <c r="G6" s="112">
        <v>0.47107438016528924</v>
      </c>
    </row>
    <row r="7" spans="1:8">
      <c r="A7" s="108" t="s">
        <v>217</v>
      </c>
      <c r="B7" s="169" t="s">
        <v>157</v>
      </c>
      <c r="C7" s="169" t="s">
        <v>157</v>
      </c>
      <c r="D7" s="169" t="s">
        <v>157</v>
      </c>
      <c r="E7" s="170" t="s">
        <v>157</v>
      </c>
      <c r="F7" s="171" t="s">
        <v>157</v>
      </c>
      <c r="G7" s="171" t="s">
        <v>157</v>
      </c>
    </row>
    <row r="8" spans="1:8">
      <c r="A8" s="108" t="s">
        <v>218</v>
      </c>
      <c r="B8" s="169" t="s">
        <v>157</v>
      </c>
      <c r="C8" s="108">
        <v>1</v>
      </c>
      <c r="D8" s="108">
        <v>1</v>
      </c>
      <c r="E8" s="170" t="s">
        <v>157</v>
      </c>
      <c r="F8" s="112">
        <v>8.2644628099173556E-3</v>
      </c>
      <c r="G8" s="112">
        <v>8.2644628099173556E-3</v>
      </c>
    </row>
    <row r="9" spans="1:8">
      <c r="A9" s="108" t="s">
        <v>215</v>
      </c>
      <c r="B9" s="169" t="s">
        <v>157</v>
      </c>
      <c r="C9" s="108">
        <v>33</v>
      </c>
      <c r="D9" s="108">
        <v>33</v>
      </c>
      <c r="E9" s="170" t="s">
        <v>157</v>
      </c>
      <c r="F9" s="112">
        <v>0.27272727272727271</v>
      </c>
      <c r="G9" s="112">
        <v>0.27272727272727271</v>
      </c>
    </row>
    <row r="10" spans="1:8">
      <c r="A10" s="108" t="s">
        <v>216</v>
      </c>
      <c r="B10" s="108">
        <v>18</v>
      </c>
      <c r="C10" s="108">
        <v>6</v>
      </c>
      <c r="D10" s="108">
        <v>24</v>
      </c>
      <c r="E10" s="117">
        <v>-0.14876033057851235</v>
      </c>
      <c r="F10" s="112">
        <v>4.9586776859504134E-2</v>
      </c>
      <c r="G10" s="112">
        <v>0.19834710743801653</v>
      </c>
    </row>
    <row r="11" spans="1:8">
      <c r="A11" s="114" t="s">
        <v>136</v>
      </c>
      <c r="B11" s="114">
        <v>40</v>
      </c>
      <c r="C11" s="114">
        <v>81</v>
      </c>
      <c r="D11" s="114">
        <v>121</v>
      </c>
      <c r="E11" s="118">
        <v>-0.33057851239669422</v>
      </c>
      <c r="F11" s="115">
        <v>0.66942148760330578</v>
      </c>
      <c r="G11" s="115">
        <v>1</v>
      </c>
    </row>
    <row r="13" spans="1:8">
      <c r="A13" s="58" t="s">
        <v>138</v>
      </c>
      <c r="B13" s="188" t="s">
        <v>127</v>
      </c>
      <c r="C13" s="189"/>
      <c r="D13" s="190"/>
      <c r="E13" s="188" t="s">
        <v>128</v>
      </c>
      <c r="F13" s="189"/>
      <c r="G13" s="190"/>
    </row>
    <row r="14" spans="1:8" ht="26.25">
      <c r="A14" s="58" t="s">
        <v>212</v>
      </c>
      <c r="B14" s="116" t="s">
        <v>207</v>
      </c>
      <c r="C14" s="116" t="s">
        <v>208</v>
      </c>
      <c r="D14" s="116" t="s">
        <v>136</v>
      </c>
      <c r="E14" s="116" t="s">
        <v>207</v>
      </c>
      <c r="F14" s="116" t="s">
        <v>208</v>
      </c>
      <c r="G14" s="116" t="s">
        <v>136</v>
      </c>
    </row>
    <row r="15" spans="1:8">
      <c r="A15" s="108" t="s">
        <v>213</v>
      </c>
      <c r="B15" s="108">
        <v>8</v>
      </c>
      <c r="C15" s="108">
        <v>0</v>
      </c>
      <c r="D15" s="108">
        <v>8</v>
      </c>
      <c r="E15" s="117">
        <v>-3.7735849056603765E-2</v>
      </c>
      <c r="F15" s="112">
        <v>0</v>
      </c>
      <c r="G15" s="112">
        <v>3.7735849056603772E-2</v>
      </c>
    </row>
    <row r="16" spans="1:8">
      <c r="A16" s="108" t="s">
        <v>214</v>
      </c>
      <c r="B16" s="108">
        <v>13</v>
      </c>
      <c r="C16" s="108">
        <v>62</v>
      </c>
      <c r="D16" s="108">
        <v>75</v>
      </c>
      <c r="E16" s="117">
        <v>-6.1320754716981174E-2</v>
      </c>
      <c r="F16" s="112">
        <v>0.29245283018867924</v>
      </c>
      <c r="G16" s="112">
        <v>0.35377358490566035</v>
      </c>
    </row>
    <row r="17" spans="1:7">
      <c r="A17" s="108" t="s">
        <v>217</v>
      </c>
      <c r="B17" s="169" t="s">
        <v>157</v>
      </c>
      <c r="C17" s="169" t="s">
        <v>157</v>
      </c>
      <c r="D17" s="169" t="s">
        <v>157</v>
      </c>
      <c r="E17" s="170" t="s">
        <v>157</v>
      </c>
      <c r="F17" s="171" t="s">
        <v>157</v>
      </c>
      <c r="G17" s="171" t="s">
        <v>157</v>
      </c>
    </row>
    <row r="18" spans="1:7">
      <c r="A18" s="108" t="s">
        <v>218</v>
      </c>
      <c r="B18" s="169" t="s">
        <v>157</v>
      </c>
      <c r="C18" s="108">
        <v>1</v>
      </c>
      <c r="D18" s="108">
        <v>1</v>
      </c>
      <c r="E18" s="170" t="s">
        <v>157</v>
      </c>
      <c r="F18" s="112">
        <v>4.7169811320754715E-3</v>
      </c>
      <c r="G18" s="112">
        <v>4.7169811320754715E-3</v>
      </c>
    </row>
    <row r="19" spans="1:7">
      <c r="A19" s="108" t="s">
        <v>215</v>
      </c>
      <c r="B19" s="108">
        <v>1</v>
      </c>
      <c r="C19" s="108">
        <v>43</v>
      </c>
      <c r="D19" s="108">
        <v>44</v>
      </c>
      <c r="E19" s="117">
        <v>-4.7169811320755262E-3</v>
      </c>
      <c r="F19" s="112">
        <v>0.20283018867924529</v>
      </c>
      <c r="G19" s="112">
        <v>0.20754716981132076</v>
      </c>
    </row>
    <row r="20" spans="1:7">
      <c r="A20" s="108" t="s">
        <v>216</v>
      </c>
      <c r="B20" s="108">
        <v>55</v>
      </c>
      <c r="C20" s="108">
        <v>29</v>
      </c>
      <c r="D20" s="108">
        <v>84</v>
      </c>
      <c r="E20" s="117">
        <v>-0.25943396226415094</v>
      </c>
      <c r="F20" s="112">
        <v>0.13679245283018868</v>
      </c>
      <c r="G20" s="112">
        <v>0.39622641509433965</v>
      </c>
    </row>
    <row r="21" spans="1:7">
      <c r="A21" s="114" t="s">
        <v>136</v>
      </c>
      <c r="B21" s="114">
        <v>77</v>
      </c>
      <c r="C21" s="114">
        <v>135</v>
      </c>
      <c r="D21" s="114">
        <v>212</v>
      </c>
      <c r="E21" s="118">
        <v>-0.36320754716981141</v>
      </c>
      <c r="F21" s="115">
        <v>0.6367924528301887</v>
      </c>
      <c r="G21" s="115">
        <v>1</v>
      </c>
    </row>
    <row r="23" spans="1:7">
      <c r="A23" s="58" t="s">
        <v>139</v>
      </c>
      <c r="B23" s="188" t="s">
        <v>127</v>
      </c>
      <c r="C23" s="189"/>
      <c r="D23" s="190"/>
      <c r="E23" s="188" t="s">
        <v>128</v>
      </c>
      <c r="F23" s="189"/>
      <c r="G23" s="190"/>
    </row>
    <row r="24" spans="1:7" ht="26.25">
      <c r="A24" s="58" t="s">
        <v>212</v>
      </c>
      <c r="B24" s="116" t="s">
        <v>207</v>
      </c>
      <c r="C24" s="116" t="s">
        <v>208</v>
      </c>
      <c r="D24" s="116" t="s">
        <v>136</v>
      </c>
      <c r="E24" s="116" t="s">
        <v>207</v>
      </c>
      <c r="F24" s="116" t="s">
        <v>208</v>
      </c>
      <c r="G24" s="116" t="s">
        <v>136</v>
      </c>
    </row>
    <row r="25" spans="1:7">
      <c r="A25" s="108" t="s">
        <v>213</v>
      </c>
      <c r="B25" s="108">
        <v>5</v>
      </c>
      <c r="C25" s="169" t="s">
        <v>157</v>
      </c>
      <c r="D25" s="108">
        <v>5</v>
      </c>
      <c r="E25" s="117">
        <v>-1.3550135501354976E-2</v>
      </c>
      <c r="F25" s="171" t="s">
        <v>157</v>
      </c>
      <c r="G25" s="112">
        <v>1.3550135501355014E-2</v>
      </c>
    </row>
    <row r="26" spans="1:7">
      <c r="A26" s="108" t="s">
        <v>214</v>
      </c>
      <c r="B26" s="108">
        <v>9</v>
      </c>
      <c r="C26" s="108">
        <v>29</v>
      </c>
      <c r="D26" s="108">
        <v>38</v>
      </c>
      <c r="E26" s="117">
        <v>-2.4390243902439046E-2</v>
      </c>
      <c r="F26" s="112">
        <v>7.8590785907859076E-2</v>
      </c>
      <c r="G26" s="112">
        <v>0.10298102981029811</v>
      </c>
    </row>
    <row r="27" spans="1:7">
      <c r="A27" s="108" t="s">
        <v>217</v>
      </c>
      <c r="B27" s="108">
        <v>2</v>
      </c>
      <c r="C27" s="108">
        <v>3</v>
      </c>
      <c r="D27" s="108">
        <v>5</v>
      </c>
      <c r="E27" s="117">
        <v>-5.4200542005420349E-3</v>
      </c>
      <c r="F27" s="112">
        <v>8.130081300813009E-3</v>
      </c>
      <c r="G27" s="112">
        <v>1.3550135501355014E-2</v>
      </c>
    </row>
    <row r="28" spans="1:7">
      <c r="A28" s="108" t="s">
        <v>218</v>
      </c>
      <c r="B28" s="108">
        <v>5</v>
      </c>
      <c r="C28" s="108">
        <v>8</v>
      </c>
      <c r="D28" s="108">
        <v>13</v>
      </c>
      <c r="E28" s="117">
        <v>-1.3550135501354976E-2</v>
      </c>
      <c r="F28" s="112">
        <v>2.1680216802168022E-2</v>
      </c>
      <c r="G28" s="112">
        <v>3.5230352303523033E-2</v>
      </c>
    </row>
    <row r="29" spans="1:7">
      <c r="A29" s="108" t="s">
        <v>215</v>
      </c>
      <c r="B29" s="108">
        <v>6</v>
      </c>
      <c r="C29" s="108">
        <v>79</v>
      </c>
      <c r="D29" s="108">
        <v>85</v>
      </c>
      <c r="E29" s="117">
        <v>-1.6260162601625994E-2</v>
      </c>
      <c r="F29" s="112">
        <v>0.21409214092140921</v>
      </c>
      <c r="G29" s="112">
        <v>0.23035230352303523</v>
      </c>
    </row>
    <row r="30" spans="1:7">
      <c r="A30" s="108" t="s">
        <v>216</v>
      </c>
      <c r="B30" s="108">
        <v>166</v>
      </c>
      <c r="C30" s="108">
        <v>57</v>
      </c>
      <c r="D30" s="108">
        <v>223</v>
      </c>
      <c r="E30" s="117">
        <v>-0.44986449864498645</v>
      </c>
      <c r="F30" s="112">
        <v>0.15447154471544716</v>
      </c>
      <c r="G30" s="112">
        <v>0.60433604336043356</v>
      </c>
    </row>
    <row r="31" spans="1:7">
      <c r="A31" s="114" t="s">
        <v>136</v>
      </c>
      <c r="B31" s="114">
        <v>193</v>
      </c>
      <c r="C31" s="114">
        <v>176</v>
      </c>
      <c r="D31" s="114">
        <v>369</v>
      </c>
      <c r="E31" s="118">
        <v>-0.52303523035230348</v>
      </c>
      <c r="F31" s="115">
        <v>0.47696476964769646</v>
      </c>
      <c r="G31" s="115">
        <v>1</v>
      </c>
    </row>
    <row r="32" spans="1:7">
      <c r="A32" s="119" t="s">
        <v>219</v>
      </c>
    </row>
    <row r="34" spans="1:1">
      <c r="A34" s="48" t="s">
        <v>141</v>
      </c>
    </row>
    <row r="35" spans="1:1">
      <c r="A35" s="49"/>
    </row>
    <row r="36" spans="1:1">
      <c r="A36" s="50" t="s">
        <v>6</v>
      </c>
    </row>
    <row r="37" spans="1:1">
      <c r="A37" s="51" t="s">
        <v>7</v>
      </c>
    </row>
    <row r="38" spans="1:1">
      <c r="A38" s="51" t="s">
        <v>8</v>
      </c>
    </row>
    <row r="39" spans="1:1">
      <c r="A39" s="52" t="s">
        <v>63</v>
      </c>
    </row>
  </sheetData>
  <sheetProtection password="DE48" sheet="1" objects="1" scenarios="1"/>
  <mergeCells count="6">
    <mergeCell ref="B3:D3"/>
    <mergeCell ref="E3:G3"/>
    <mergeCell ref="B13:D13"/>
    <mergeCell ref="E13:G13"/>
    <mergeCell ref="B23:D23"/>
    <mergeCell ref="E23:G23"/>
  </mergeCells>
  <hyperlinks>
    <hyperlink ref="H3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/>
  </sheetViews>
  <sheetFormatPr defaultRowHeight="15"/>
  <cols>
    <col min="1" max="1" width="9.42578125" customWidth="1"/>
    <col min="2" max="2" width="12.28515625" customWidth="1"/>
  </cols>
  <sheetData>
    <row r="1" spans="1:12">
      <c r="A1" s="101" t="s">
        <v>226</v>
      </c>
    </row>
    <row r="2" spans="1:12">
      <c r="J2" s="168" t="s">
        <v>87</v>
      </c>
    </row>
    <row r="3" spans="1:12" ht="35.25" customHeight="1">
      <c r="A3" s="113"/>
      <c r="B3" s="113" t="s">
        <v>221</v>
      </c>
      <c r="C3" s="191" t="s">
        <v>222</v>
      </c>
      <c r="D3" s="192"/>
      <c r="E3" s="191" t="s">
        <v>223</v>
      </c>
      <c r="F3" s="192"/>
      <c r="G3" s="191" t="s">
        <v>224</v>
      </c>
      <c r="H3" s="192"/>
      <c r="I3" s="191" t="s">
        <v>225</v>
      </c>
      <c r="J3" s="192"/>
      <c r="K3" s="191" t="s">
        <v>136</v>
      </c>
      <c r="L3" s="192"/>
    </row>
    <row r="4" spans="1:12">
      <c r="A4" s="193" t="s">
        <v>137</v>
      </c>
      <c r="B4" s="133">
        <v>2011</v>
      </c>
      <c r="C4" s="108">
        <v>8</v>
      </c>
      <c r="D4" s="112">
        <v>0.2857142857142857</v>
      </c>
      <c r="E4" s="108">
        <v>17</v>
      </c>
      <c r="F4" s="112">
        <v>0.6071428571428571</v>
      </c>
      <c r="G4" s="108">
        <v>1</v>
      </c>
      <c r="H4" s="112">
        <v>3.5714285714285712E-2</v>
      </c>
      <c r="I4" s="108">
        <v>2</v>
      </c>
      <c r="J4" s="112">
        <v>7.1428571428571425E-2</v>
      </c>
      <c r="K4" s="108">
        <v>28</v>
      </c>
      <c r="L4" s="132">
        <v>0.99999999999999989</v>
      </c>
    </row>
    <row r="5" spans="1:12">
      <c r="A5" s="194"/>
      <c r="B5" s="133">
        <v>2012</v>
      </c>
      <c r="C5" s="108">
        <v>7</v>
      </c>
      <c r="D5" s="112">
        <v>0.36842105263157893</v>
      </c>
      <c r="E5" s="108">
        <v>12</v>
      </c>
      <c r="F5" s="112">
        <v>0.63157894736842102</v>
      </c>
      <c r="G5" s="169" t="s">
        <v>157</v>
      </c>
      <c r="H5" s="171" t="s">
        <v>157</v>
      </c>
      <c r="I5" s="169" t="s">
        <v>157</v>
      </c>
      <c r="J5" s="171" t="s">
        <v>157</v>
      </c>
      <c r="K5" s="108">
        <v>19</v>
      </c>
      <c r="L5" s="132">
        <v>1</v>
      </c>
    </row>
    <row r="6" spans="1:12">
      <c r="A6" s="194"/>
      <c r="B6" s="133">
        <v>2013</v>
      </c>
      <c r="C6" s="108">
        <v>7</v>
      </c>
      <c r="D6" s="112">
        <v>0.15909090909090909</v>
      </c>
      <c r="E6" s="108">
        <v>30</v>
      </c>
      <c r="F6" s="112">
        <v>0.68181818181818177</v>
      </c>
      <c r="G6" s="108">
        <v>5</v>
      </c>
      <c r="H6" s="112">
        <v>0.11363636363636363</v>
      </c>
      <c r="I6" s="108">
        <v>2</v>
      </c>
      <c r="J6" s="112">
        <v>4.5454545454545456E-2</v>
      </c>
      <c r="K6" s="108">
        <v>44</v>
      </c>
      <c r="L6" s="132">
        <v>0.99999999999999989</v>
      </c>
    </row>
    <row r="7" spans="1:12">
      <c r="A7" s="194"/>
      <c r="B7" s="133">
        <v>2014</v>
      </c>
      <c r="C7" s="108">
        <v>10</v>
      </c>
      <c r="D7" s="112">
        <v>0.23255813953488372</v>
      </c>
      <c r="E7" s="108">
        <v>29</v>
      </c>
      <c r="F7" s="112">
        <v>0.67441860465116277</v>
      </c>
      <c r="G7" s="108">
        <v>3</v>
      </c>
      <c r="H7" s="112">
        <v>6.9767441860465115E-2</v>
      </c>
      <c r="I7" s="108">
        <v>1</v>
      </c>
      <c r="J7" s="112">
        <v>2.3255813953488372E-2</v>
      </c>
      <c r="K7" s="108">
        <v>43</v>
      </c>
      <c r="L7" s="132">
        <v>1</v>
      </c>
    </row>
    <row r="8" spans="1:12">
      <c r="A8" s="195"/>
      <c r="B8" s="133">
        <v>2015</v>
      </c>
      <c r="C8" s="108">
        <v>16</v>
      </c>
      <c r="D8" s="112">
        <v>0.42105263157894735</v>
      </c>
      <c r="E8" s="108">
        <v>17</v>
      </c>
      <c r="F8" s="112">
        <v>0.44736842105263158</v>
      </c>
      <c r="G8" s="108">
        <v>5</v>
      </c>
      <c r="H8" s="112">
        <v>0.13157894736842105</v>
      </c>
      <c r="I8" s="108">
        <v>0</v>
      </c>
      <c r="J8" s="112">
        <v>0</v>
      </c>
      <c r="K8" s="108">
        <v>38</v>
      </c>
      <c r="L8" s="132">
        <v>1</v>
      </c>
    </row>
    <row r="9" spans="1:12">
      <c r="A9" s="193" t="s">
        <v>138</v>
      </c>
      <c r="B9" s="133">
        <v>2011</v>
      </c>
      <c r="C9" s="108">
        <v>28</v>
      </c>
      <c r="D9" s="112">
        <v>0.35</v>
      </c>
      <c r="E9" s="108">
        <v>38</v>
      </c>
      <c r="F9" s="112">
        <v>0.47499999999999998</v>
      </c>
      <c r="G9" s="108">
        <v>9</v>
      </c>
      <c r="H9" s="112">
        <v>0.1125</v>
      </c>
      <c r="I9" s="108">
        <v>5</v>
      </c>
      <c r="J9" s="112">
        <v>6.25E-2</v>
      </c>
      <c r="K9" s="108">
        <v>80</v>
      </c>
      <c r="L9" s="132">
        <v>1</v>
      </c>
    </row>
    <row r="10" spans="1:12">
      <c r="A10" s="194"/>
      <c r="B10" s="133">
        <v>2012</v>
      </c>
      <c r="C10" s="108">
        <v>27</v>
      </c>
      <c r="D10" s="112">
        <v>0.28421052631578947</v>
      </c>
      <c r="E10" s="108">
        <v>54</v>
      </c>
      <c r="F10" s="112">
        <v>0.56842105263157894</v>
      </c>
      <c r="G10" s="108">
        <v>8</v>
      </c>
      <c r="H10" s="112">
        <v>8.4210526315789472E-2</v>
      </c>
      <c r="I10" s="108">
        <v>6</v>
      </c>
      <c r="J10" s="112">
        <v>6.3157894736842107E-2</v>
      </c>
      <c r="K10" s="108">
        <v>95</v>
      </c>
      <c r="L10" s="132">
        <v>1</v>
      </c>
    </row>
    <row r="11" spans="1:12">
      <c r="A11" s="194"/>
      <c r="B11" s="133">
        <v>2013</v>
      </c>
      <c r="C11" s="108">
        <v>27</v>
      </c>
      <c r="D11" s="112">
        <v>0.25714285714285712</v>
      </c>
      <c r="E11" s="108">
        <v>60</v>
      </c>
      <c r="F11" s="112">
        <v>0.5714285714285714</v>
      </c>
      <c r="G11" s="108">
        <v>14</v>
      </c>
      <c r="H11" s="112">
        <v>0.13333333333333333</v>
      </c>
      <c r="I11" s="108">
        <v>4</v>
      </c>
      <c r="J11" s="112">
        <v>3.8095238095238099E-2</v>
      </c>
      <c r="K11" s="108">
        <v>105</v>
      </c>
      <c r="L11" s="132">
        <v>0.99999999999999989</v>
      </c>
    </row>
    <row r="12" spans="1:12">
      <c r="A12" s="194"/>
      <c r="B12" s="133">
        <v>2014</v>
      </c>
      <c r="C12" s="108">
        <v>30</v>
      </c>
      <c r="D12" s="112">
        <v>0.39473684210526316</v>
      </c>
      <c r="E12" s="108">
        <v>35</v>
      </c>
      <c r="F12" s="112">
        <v>0.46052631578947367</v>
      </c>
      <c r="G12" s="108">
        <v>6</v>
      </c>
      <c r="H12" s="112">
        <v>7.8947368421052627E-2</v>
      </c>
      <c r="I12" s="108">
        <v>5</v>
      </c>
      <c r="J12" s="112">
        <v>6.5789473684210523E-2</v>
      </c>
      <c r="K12" s="108">
        <v>76</v>
      </c>
      <c r="L12" s="132">
        <v>1</v>
      </c>
    </row>
    <row r="13" spans="1:12">
      <c r="A13" s="195"/>
      <c r="B13" s="133">
        <v>2015</v>
      </c>
      <c r="C13" s="108">
        <v>20</v>
      </c>
      <c r="D13" s="112">
        <v>0.33898305084745761</v>
      </c>
      <c r="E13" s="108">
        <v>31</v>
      </c>
      <c r="F13" s="112">
        <v>0.52542372881355937</v>
      </c>
      <c r="G13" s="108">
        <v>6</v>
      </c>
      <c r="H13" s="112">
        <v>0.10169491525423729</v>
      </c>
      <c r="I13" s="108">
        <v>2</v>
      </c>
      <c r="J13" s="112">
        <v>3.3898305084745763E-2</v>
      </c>
      <c r="K13" s="108">
        <v>59</v>
      </c>
      <c r="L13" s="132">
        <v>1</v>
      </c>
    </row>
    <row r="14" spans="1:12">
      <c r="A14" s="193" t="s">
        <v>139</v>
      </c>
      <c r="B14" s="133">
        <v>2011</v>
      </c>
      <c r="C14" s="108">
        <v>61</v>
      </c>
      <c r="D14" s="112">
        <v>0.53508771929824561</v>
      </c>
      <c r="E14" s="108">
        <v>29</v>
      </c>
      <c r="F14" s="112">
        <v>0.25438596491228072</v>
      </c>
      <c r="G14" s="108">
        <v>16</v>
      </c>
      <c r="H14" s="112">
        <v>0.14035087719298245</v>
      </c>
      <c r="I14" s="108">
        <v>8</v>
      </c>
      <c r="J14" s="112">
        <v>7.0175438596491224E-2</v>
      </c>
      <c r="K14" s="108">
        <v>114</v>
      </c>
      <c r="L14" s="132">
        <v>1</v>
      </c>
    </row>
    <row r="15" spans="1:12">
      <c r="A15" s="194"/>
      <c r="B15" s="133">
        <v>2012</v>
      </c>
      <c r="C15" s="108">
        <v>37</v>
      </c>
      <c r="D15" s="112">
        <v>0.44047619047619047</v>
      </c>
      <c r="E15" s="108">
        <v>35</v>
      </c>
      <c r="F15" s="112">
        <v>0.41666666666666669</v>
      </c>
      <c r="G15" s="108">
        <v>8</v>
      </c>
      <c r="H15" s="112">
        <v>9.5238095238095233E-2</v>
      </c>
      <c r="I15" s="108">
        <v>4</v>
      </c>
      <c r="J15" s="112">
        <v>4.7619047619047616E-2</v>
      </c>
      <c r="K15" s="108">
        <v>84</v>
      </c>
      <c r="L15" s="132">
        <v>1</v>
      </c>
    </row>
    <row r="16" spans="1:12">
      <c r="A16" s="194"/>
      <c r="B16" s="133">
        <v>2013</v>
      </c>
      <c r="C16" s="108">
        <v>51</v>
      </c>
      <c r="D16" s="112">
        <v>0.48113207547169812</v>
      </c>
      <c r="E16" s="108">
        <v>41</v>
      </c>
      <c r="F16" s="112">
        <v>0.3867924528301887</v>
      </c>
      <c r="G16" s="108">
        <v>8</v>
      </c>
      <c r="H16" s="112">
        <v>7.5471698113207544E-2</v>
      </c>
      <c r="I16" s="108">
        <v>6</v>
      </c>
      <c r="J16" s="112">
        <v>5.6603773584905662E-2</v>
      </c>
      <c r="K16" s="108">
        <v>106</v>
      </c>
      <c r="L16" s="132">
        <v>1</v>
      </c>
    </row>
    <row r="17" spans="1:12">
      <c r="A17" s="194"/>
      <c r="B17" s="133">
        <v>2014</v>
      </c>
      <c r="C17" s="108">
        <v>32</v>
      </c>
      <c r="D17" s="112">
        <v>0.38554216867469882</v>
      </c>
      <c r="E17" s="108">
        <v>39</v>
      </c>
      <c r="F17" s="112">
        <v>0.46987951807228917</v>
      </c>
      <c r="G17" s="108">
        <v>10</v>
      </c>
      <c r="H17" s="112">
        <v>0.12048192771084337</v>
      </c>
      <c r="I17" s="108">
        <v>2</v>
      </c>
      <c r="J17" s="112">
        <v>2.4096385542168676E-2</v>
      </c>
      <c r="K17" s="108">
        <v>83</v>
      </c>
      <c r="L17" s="132">
        <v>0.99999999999999989</v>
      </c>
    </row>
    <row r="18" spans="1:12">
      <c r="A18" s="195"/>
      <c r="B18" s="133">
        <v>2015</v>
      </c>
      <c r="C18" s="108">
        <v>45</v>
      </c>
      <c r="D18" s="112">
        <v>0.4838709677419355</v>
      </c>
      <c r="E18" s="108">
        <v>35</v>
      </c>
      <c r="F18" s="112">
        <v>0.37634408602150538</v>
      </c>
      <c r="G18" s="108">
        <v>6</v>
      </c>
      <c r="H18" s="112">
        <v>6.4516129032258063E-2</v>
      </c>
      <c r="I18" s="108">
        <v>7</v>
      </c>
      <c r="J18" s="112">
        <v>7.5268817204301078E-2</v>
      </c>
      <c r="K18" s="108">
        <v>93</v>
      </c>
      <c r="L18" s="132">
        <v>1</v>
      </c>
    </row>
    <row r="20" spans="1:12">
      <c r="A20" s="48" t="s">
        <v>141</v>
      </c>
    </row>
    <row r="21" spans="1:12">
      <c r="A21" s="49"/>
    </row>
    <row r="22" spans="1:12">
      <c r="A22" s="50" t="s">
        <v>6</v>
      </c>
    </row>
    <row r="23" spans="1:12">
      <c r="A23" s="51" t="s">
        <v>7</v>
      </c>
    </row>
    <row r="24" spans="1:12">
      <c r="A24" s="51" t="s">
        <v>8</v>
      </c>
    </row>
    <row r="25" spans="1:12">
      <c r="A25" s="52" t="s">
        <v>63</v>
      </c>
    </row>
  </sheetData>
  <sheetProtection password="DE48" sheet="1" objects="1" scenarios="1"/>
  <mergeCells count="8">
    <mergeCell ref="I3:J3"/>
    <mergeCell ref="K3:L3"/>
    <mergeCell ref="A4:A8"/>
    <mergeCell ref="A9:A13"/>
    <mergeCell ref="A14:A18"/>
    <mergeCell ref="C3:D3"/>
    <mergeCell ref="E3:F3"/>
    <mergeCell ref="G3:H3"/>
  </mergeCells>
  <hyperlinks>
    <hyperlink ref="J2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Normal="100" workbookViewId="0"/>
  </sheetViews>
  <sheetFormatPr defaultRowHeight="15"/>
  <cols>
    <col min="1" max="1" width="22.140625" customWidth="1"/>
    <col min="2" max="9" width="13" customWidth="1"/>
  </cols>
  <sheetData>
    <row r="1" spans="1:9">
      <c r="A1" s="120" t="s">
        <v>248</v>
      </c>
    </row>
    <row r="2" spans="1:9">
      <c r="A2" s="39"/>
      <c r="I2" s="168" t="s">
        <v>87</v>
      </c>
    </row>
    <row r="3" spans="1:9">
      <c r="A3" s="128"/>
      <c r="B3" s="196" t="s">
        <v>204</v>
      </c>
      <c r="C3" s="197"/>
      <c r="D3" s="197"/>
      <c r="E3" s="198"/>
      <c r="F3" s="196" t="s">
        <v>128</v>
      </c>
      <c r="G3" s="197"/>
      <c r="H3" s="197"/>
      <c r="I3" s="198"/>
    </row>
    <row r="4" spans="1:9" ht="33.75" customHeight="1">
      <c r="A4" s="113" t="s">
        <v>229</v>
      </c>
      <c r="B4" s="113" t="s">
        <v>137</v>
      </c>
      <c r="C4" s="113" t="s">
        <v>138</v>
      </c>
      <c r="D4" s="113" t="s">
        <v>139</v>
      </c>
      <c r="E4" s="113" t="s">
        <v>136</v>
      </c>
      <c r="F4" s="113" t="s">
        <v>137</v>
      </c>
      <c r="G4" s="113" t="s">
        <v>138</v>
      </c>
      <c r="H4" s="113" t="s">
        <v>139</v>
      </c>
      <c r="I4" s="113" t="s">
        <v>136</v>
      </c>
    </row>
    <row r="5" spans="1:9">
      <c r="A5" s="89" t="s">
        <v>230</v>
      </c>
      <c r="B5" s="122" t="s">
        <v>157</v>
      </c>
      <c r="C5" s="122" t="s">
        <v>157</v>
      </c>
      <c r="D5" s="122" t="s">
        <v>157</v>
      </c>
      <c r="E5" s="122" t="s">
        <v>157</v>
      </c>
      <c r="F5" s="122" t="s">
        <v>157</v>
      </c>
      <c r="G5" s="122" t="s">
        <v>157</v>
      </c>
      <c r="H5" s="122" t="s">
        <v>157</v>
      </c>
      <c r="I5" s="122" t="s">
        <v>157</v>
      </c>
    </row>
    <row r="6" spans="1:9">
      <c r="A6" s="89" t="s">
        <v>231</v>
      </c>
      <c r="B6" s="123">
        <v>786</v>
      </c>
      <c r="C6" s="123">
        <v>1356</v>
      </c>
      <c r="D6" s="123">
        <v>202</v>
      </c>
      <c r="E6" s="123">
        <v>2344</v>
      </c>
      <c r="F6" s="109">
        <v>0.52751677852348988</v>
      </c>
      <c r="G6" s="109">
        <v>0.43308847013733631</v>
      </c>
      <c r="H6" s="109">
        <v>0.20039682539682541</v>
      </c>
      <c r="I6" s="109">
        <v>0.41641499378219932</v>
      </c>
    </row>
    <row r="7" spans="1:9">
      <c r="A7" s="89" t="s">
        <v>224</v>
      </c>
      <c r="B7" s="123">
        <v>393</v>
      </c>
      <c r="C7" s="123">
        <v>938</v>
      </c>
      <c r="D7" s="123">
        <v>229</v>
      </c>
      <c r="E7" s="123">
        <v>1560</v>
      </c>
      <c r="F7" s="109">
        <v>0.26375838926174494</v>
      </c>
      <c r="G7" s="109">
        <v>0.29958479718939635</v>
      </c>
      <c r="H7" s="109">
        <v>0.22718253968253968</v>
      </c>
      <c r="I7" s="109">
        <v>0.27713625866050806</v>
      </c>
    </row>
    <row r="8" spans="1:9">
      <c r="A8" s="121" t="s">
        <v>232</v>
      </c>
      <c r="B8" s="123">
        <v>311</v>
      </c>
      <c r="C8" s="123">
        <v>837</v>
      </c>
      <c r="D8" s="123">
        <v>577</v>
      </c>
      <c r="E8" s="123">
        <v>1725</v>
      </c>
      <c r="F8" s="109">
        <v>0.20872483221476509</v>
      </c>
      <c r="G8" s="109">
        <v>0.26732673267326734</v>
      </c>
      <c r="H8" s="109">
        <v>0.57242063492063489</v>
      </c>
      <c r="I8" s="109">
        <v>0.30644874755729257</v>
      </c>
    </row>
    <row r="9" spans="1:9">
      <c r="A9" s="129" t="s">
        <v>136</v>
      </c>
      <c r="B9" s="134">
        <v>1490</v>
      </c>
      <c r="C9" s="134">
        <v>3131</v>
      </c>
      <c r="D9" s="134">
        <v>1008</v>
      </c>
      <c r="E9" s="134">
        <v>5629</v>
      </c>
      <c r="F9" s="130">
        <v>1</v>
      </c>
      <c r="G9" s="130">
        <v>1</v>
      </c>
      <c r="H9" s="130">
        <v>1</v>
      </c>
      <c r="I9" s="130">
        <v>1</v>
      </c>
    </row>
    <row r="10" spans="1:9">
      <c r="A10" s="39"/>
      <c r="B10" s="39"/>
      <c r="C10" s="39"/>
      <c r="D10" s="39"/>
      <c r="E10" s="39"/>
      <c r="F10" s="39"/>
      <c r="G10" s="39"/>
      <c r="H10" s="39"/>
      <c r="I10" s="39"/>
    </row>
    <row r="11" spans="1:9">
      <c r="A11" s="113" t="s">
        <v>129</v>
      </c>
      <c r="B11" s="131" t="s">
        <v>236</v>
      </c>
      <c r="C11" s="131" t="s">
        <v>237</v>
      </c>
      <c r="D11" s="131" t="s">
        <v>133</v>
      </c>
      <c r="E11" s="131" t="s">
        <v>132</v>
      </c>
      <c r="F11" s="39"/>
      <c r="G11" s="39"/>
      <c r="H11" s="39"/>
      <c r="I11" s="39"/>
    </row>
    <row r="12" spans="1:9">
      <c r="A12" s="89" t="s">
        <v>137</v>
      </c>
      <c r="B12" s="124" t="s">
        <v>238</v>
      </c>
      <c r="C12" s="95">
        <v>7</v>
      </c>
      <c r="D12" s="125">
        <v>0.26470065731035708</v>
      </c>
      <c r="E12" s="126">
        <v>1490</v>
      </c>
      <c r="F12" s="39"/>
      <c r="G12" s="39"/>
      <c r="H12" s="39"/>
      <c r="I12" s="39"/>
    </row>
    <row r="13" spans="1:9">
      <c r="A13" s="89" t="s">
        <v>138</v>
      </c>
      <c r="B13" s="124" t="s">
        <v>239</v>
      </c>
      <c r="C13" s="95">
        <v>9</v>
      </c>
      <c r="D13" s="125">
        <v>0.55622668324746849</v>
      </c>
      <c r="E13" s="126">
        <v>3131</v>
      </c>
      <c r="F13" s="39"/>
      <c r="G13" s="39"/>
      <c r="H13" s="39"/>
      <c r="I13" s="39"/>
    </row>
    <row r="14" spans="1:9">
      <c r="A14" s="89" t="s">
        <v>139</v>
      </c>
      <c r="B14" s="124" t="s">
        <v>241</v>
      </c>
      <c r="C14" s="95">
        <v>17</v>
      </c>
      <c r="D14" s="125">
        <v>0.17907265944217446</v>
      </c>
      <c r="E14" s="126">
        <v>1008</v>
      </c>
      <c r="F14" s="39"/>
      <c r="G14" s="39"/>
      <c r="H14" s="39"/>
      <c r="I14" s="39"/>
    </row>
    <row r="15" spans="1:9">
      <c r="A15" s="129" t="s">
        <v>136</v>
      </c>
      <c r="B15" s="135" t="s">
        <v>240</v>
      </c>
      <c r="C15" s="134">
        <v>9</v>
      </c>
      <c r="D15" s="134">
        <v>1</v>
      </c>
      <c r="E15" s="134">
        <v>5629</v>
      </c>
      <c r="F15" s="39"/>
      <c r="G15" s="39"/>
      <c r="H15" s="39"/>
      <c r="I15" s="39"/>
    </row>
    <row r="16" spans="1:9">
      <c r="A16" s="21" t="s">
        <v>233</v>
      </c>
      <c r="B16" s="127"/>
      <c r="C16" s="127"/>
      <c r="D16" s="127"/>
      <c r="E16" s="22"/>
      <c r="F16" s="39"/>
      <c r="G16" s="39"/>
      <c r="H16" s="39"/>
      <c r="I16" s="39"/>
    </row>
    <row r="17" spans="1:1">
      <c r="A17" s="21" t="s">
        <v>234</v>
      </c>
    </row>
    <row r="18" spans="1:1">
      <c r="A18" s="21" t="s">
        <v>235</v>
      </c>
    </row>
    <row r="19" spans="1:1">
      <c r="A19" s="21"/>
    </row>
    <row r="20" spans="1:1">
      <c r="A20" s="48" t="s">
        <v>141</v>
      </c>
    </row>
    <row r="22" spans="1:1">
      <c r="A22" s="50" t="s">
        <v>6</v>
      </c>
    </row>
    <row r="23" spans="1:1">
      <c r="A23" s="51" t="s">
        <v>7</v>
      </c>
    </row>
    <row r="24" spans="1:1">
      <c r="A24" s="51" t="s">
        <v>8</v>
      </c>
    </row>
    <row r="25" spans="1:1">
      <c r="A25" s="52" t="s">
        <v>63</v>
      </c>
    </row>
  </sheetData>
  <sheetProtection password="DE48" sheet="1" objects="1" scenarios="1"/>
  <mergeCells count="2">
    <mergeCell ref="B3:E3"/>
    <mergeCell ref="F3:I3"/>
  </mergeCells>
  <hyperlinks>
    <hyperlink ref="I2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Normal="100" workbookViewId="0"/>
  </sheetViews>
  <sheetFormatPr defaultRowHeight="15"/>
  <cols>
    <col min="1" max="1" width="22.140625" customWidth="1"/>
    <col min="2" max="9" width="13" customWidth="1"/>
  </cols>
  <sheetData>
    <row r="1" spans="1:9">
      <c r="A1" s="120" t="s">
        <v>246</v>
      </c>
    </row>
    <row r="2" spans="1:9">
      <c r="A2" s="39"/>
      <c r="H2" s="168" t="s">
        <v>87</v>
      </c>
    </row>
    <row r="3" spans="1:9">
      <c r="A3" s="128"/>
      <c r="B3" s="196" t="s">
        <v>204</v>
      </c>
      <c r="C3" s="197"/>
      <c r="D3" s="197"/>
      <c r="E3" s="198"/>
      <c r="F3" s="196" t="s">
        <v>128</v>
      </c>
      <c r="G3" s="197"/>
      <c r="H3" s="197"/>
      <c r="I3" s="198"/>
    </row>
    <row r="4" spans="1:9" ht="33.75" customHeight="1">
      <c r="A4" s="113" t="s">
        <v>229</v>
      </c>
      <c r="B4" s="113" t="s">
        <v>137</v>
      </c>
      <c r="C4" s="113" t="s">
        <v>138</v>
      </c>
      <c r="D4" s="113" t="s">
        <v>139</v>
      </c>
      <c r="E4" s="113" t="s">
        <v>136</v>
      </c>
      <c r="F4" s="113" t="s">
        <v>137</v>
      </c>
      <c r="G4" s="113" t="s">
        <v>138</v>
      </c>
      <c r="H4" s="113" t="s">
        <v>139</v>
      </c>
      <c r="I4" s="113" t="s">
        <v>136</v>
      </c>
    </row>
    <row r="5" spans="1:9">
      <c r="A5" s="89" t="s">
        <v>230</v>
      </c>
      <c r="B5" s="122">
        <v>2</v>
      </c>
      <c r="C5" s="122">
        <v>17</v>
      </c>
      <c r="D5" s="122">
        <v>161</v>
      </c>
      <c r="E5" s="122">
        <v>180</v>
      </c>
      <c r="F5" s="109">
        <v>0.125</v>
      </c>
      <c r="G5" s="109">
        <v>0.20481927710843373</v>
      </c>
      <c r="H5" s="109">
        <v>0.56097560975609762</v>
      </c>
      <c r="I5" s="109">
        <v>0.46632124352331605</v>
      </c>
    </row>
    <row r="6" spans="1:9">
      <c r="A6" s="89" t="s">
        <v>231</v>
      </c>
      <c r="B6" s="123">
        <v>3</v>
      </c>
      <c r="C6" s="123">
        <v>33</v>
      </c>
      <c r="D6" s="123">
        <v>79</v>
      </c>
      <c r="E6" s="123">
        <v>115</v>
      </c>
      <c r="F6" s="109">
        <v>0.1875</v>
      </c>
      <c r="G6" s="109">
        <v>0.39759036144578314</v>
      </c>
      <c r="H6" s="109">
        <v>0.27526132404181186</v>
      </c>
      <c r="I6" s="109">
        <v>0.29792746113989638</v>
      </c>
    </row>
    <row r="7" spans="1:9">
      <c r="A7" s="89" t="s">
        <v>224</v>
      </c>
      <c r="B7" s="123">
        <v>5</v>
      </c>
      <c r="C7" s="123">
        <v>13</v>
      </c>
      <c r="D7" s="123">
        <v>31</v>
      </c>
      <c r="E7" s="123">
        <v>49</v>
      </c>
      <c r="F7" s="109">
        <v>0.3125</v>
      </c>
      <c r="G7" s="109">
        <v>0.15662650602409639</v>
      </c>
      <c r="H7" s="109">
        <v>0.10801393728222997</v>
      </c>
      <c r="I7" s="109">
        <v>0.12694300518134716</v>
      </c>
    </row>
    <row r="8" spans="1:9">
      <c r="A8" s="121" t="s">
        <v>232</v>
      </c>
      <c r="B8" s="123">
        <v>6</v>
      </c>
      <c r="C8" s="123">
        <v>20</v>
      </c>
      <c r="D8" s="123">
        <v>16</v>
      </c>
      <c r="E8" s="123">
        <v>42</v>
      </c>
      <c r="F8" s="109">
        <v>0.375</v>
      </c>
      <c r="G8" s="109">
        <v>0.24096385542168675</v>
      </c>
      <c r="H8" s="109">
        <v>5.5749128919860627E-2</v>
      </c>
      <c r="I8" s="109">
        <v>0.10880829015544041</v>
      </c>
    </row>
    <row r="9" spans="1:9">
      <c r="A9" s="129" t="s">
        <v>136</v>
      </c>
      <c r="B9" s="134">
        <v>16</v>
      </c>
      <c r="C9" s="134">
        <v>83</v>
      </c>
      <c r="D9" s="134">
        <v>287</v>
      </c>
      <c r="E9" s="134">
        <v>386</v>
      </c>
      <c r="F9" s="130">
        <v>1</v>
      </c>
      <c r="G9" s="130">
        <v>1</v>
      </c>
      <c r="H9" s="130">
        <v>1</v>
      </c>
      <c r="I9" s="130">
        <v>1</v>
      </c>
    </row>
    <row r="10" spans="1:9">
      <c r="A10" s="39"/>
      <c r="B10" s="39"/>
      <c r="C10" s="39"/>
      <c r="D10" s="39"/>
      <c r="E10" s="39"/>
      <c r="F10" s="39"/>
      <c r="G10" s="39"/>
      <c r="H10" s="39"/>
      <c r="I10" s="39"/>
    </row>
    <row r="11" spans="1:9">
      <c r="A11" s="113" t="s">
        <v>129</v>
      </c>
      <c r="B11" s="131" t="s">
        <v>236</v>
      </c>
      <c r="C11" s="131" t="s">
        <v>237</v>
      </c>
      <c r="D11" s="131" t="s">
        <v>133</v>
      </c>
      <c r="E11" s="131" t="s">
        <v>132</v>
      </c>
      <c r="F11" s="39"/>
      <c r="G11" s="39"/>
      <c r="H11" s="39"/>
      <c r="I11" s="39"/>
    </row>
    <row r="12" spans="1:9">
      <c r="A12" s="89" t="s">
        <v>137</v>
      </c>
      <c r="B12" s="124" t="s">
        <v>243</v>
      </c>
      <c r="C12" s="95">
        <v>8.5</v>
      </c>
      <c r="D12" s="125">
        <v>4.1450777202072533E-2</v>
      </c>
      <c r="E12" s="126">
        <v>16</v>
      </c>
      <c r="F12" s="39"/>
      <c r="G12" s="39"/>
      <c r="H12" s="39"/>
      <c r="I12" s="39"/>
    </row>
    <row r="13" spans="1:9">
      <c r="A13" s="89" t="s">
        <v>138</v>
      </c>
      <c r="B13" s="124" t="s">
        <v>244</v>
      </c>
      <c r="C13" s="95">
        <v>6</v>
      </c>
      <c r="D13" s="125">
        <v>0.21502590673575128</v>
      </c>
      <c r="E13" s="126">
        <v>83</v>
      </c>
      <c r="F13" s="39"/>
      <c r="G13" s="39"/>
      <c r="H13" s="39"/>
      <c r="I13" s="39"/>
    </row>
    <row r="14" spans="1:9">
      <c r="A14" s="89" t="s">
        <v>139</v>
      </c>
      <c r="B14" s="124" t="s">
        <v>245</v>
      </c>
      <c r="C14" s="95">
        <v>2</v>
      </c>
      <c r="D14" s="125">
        <v>0.74352331606217614</v>
      </c>
      <c r="E14" s="126">
        <v>287</v>
      </c>
      <c r="F14" s="39"/>
      <c r="G14" s="39"/>
      <c r="H14" s="39"/>
      <c r="I14" s="39"/>
    </row>
    <row r="15" spans="1:9">
      <c r="A15" s="129" t="s">
        <v>136</v>
      </c>
      <c r="B15" s="135" t="s">
        <v>240</v>
      </c>
      <c r="C15" s="134">
        <v>3</v>
      </c>
      <c r="D15" s="134">
        <v>1</v>
      </c>
      <c r="E15" s="134">
        <v>386</v>
      </c>
      <c r="F15" s="39"/>
      <c r="G15" s="39"/>
      <c r="H15" s="39"/>
      <c r="I15" s="39"/>
    </row>
    <row r="16" spans="1:9">
      <c r="A16" s="199" t="s">
        <v>247</v>
      </c>
      <c r="B16" s="199"/>
      <c r="C16" s="199"/>
      <c r="D16" s="199"/>
      <c r="E16" s="199"/>
      <c r="F16" s="199"/>
      <c r="G16" s="199"/>
      <c r="H16" s="199"/>
      <c r="I16" s="199"/>
    </row>
    <row r="17" spans="1:9">
      <c r="A17" s="199"/>
      <c r="B17" s="199"/>
      <c r="C17" s="199"/>
      <c r="D17" s="199"/>
      <c r="E17" s="199"/>
      <c r="F17" s="199"/>
      <c r="G17" s="199"/>
      <c r="H17" s="199"/>
      <c r="I17" s="199"/>
    </row>
    <row r="18" spans="1:9">
      <c r="A18" s="21" t="s">
        <v>233</v>
      </c>
      <c r="B18" s="39"/>
      <c r="C18" s="39"/>
      <c r="D18" s="39"/>
      <c r="E18" s="39"/>
      <c r="F18" s="39"/>
      <c r="G18" s="39"/>
      <c r="H18" s="39"/>
      <c r="I18" s="39"/>
    </row>
    <row r="19" spans="1:9">
      <c r="A19" s="21" t="s">
        <v>234</v>
      </c>
    </row>
    <row r="20" spans="1:9">
      <c r="A20" s="21" t="s">
        <v>235</v>
      </c>
    </row>
    <row r="21" spans="1:9">
      <c r="A21" s="21"/>
    </row>
    <row r="22" spans="1:9">
      <c r="A22" s="48" t="s">
        <v>141</v>
      </c>
    </row>
    <row r="24" spans="1:9">
      <c r="A24" s="50" t="s">
        <v>6</v>
      </c>
    </row>
    <row r="25" spans="1:9">
      <c r="A25" s="51" t="s">
        <v>7</v>
      </c>
    </row>
    <row r="26" spans="1:9">
      <c r="A26" s="51" t="s">
        <v>8</v>
      </c>
    </row>
    <row r="27" spans="1:9">
      <c r="A27" s="52" t="s">
        <v>63</v>
      </c>
    </row>
  </sheetData>
  <sheetProtection password="DE48" sheet="1" objects="1" scenarios="1"/>
  <mergeCells count="3">
    <mergeCell ref="B3:E3"/>
    <mergeCell ref="F3:I3"/>
    <mergeCell ref="A16:I17"/>
  </mergeCells>
  <hyperlinks>
    <hyperlink ref="H2" location="'3.5.2'!A1" display="Return to List of tables"/>
  </hyperlinks>
  <pageMargins left="0.70866141732283472" right="0.70866141732283472" top="0.74803149606299213" bottom="0.74803149606299213" header="0.31496062992125984" footer="0.31496062992125984"/>
  <pageSetup scale="96" orientation="landscape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/>
  </sheetViews>
  <sheetFormatPr defaultRowHeight="15"/>
  <cols>
    <col min="1" max="1" width="10.85546875" bestFit="1" customWidth="1"/>
    <col min="2" max="5" width="14.7109375" customWidth="1"/>
  </cols>
  <sheetData>
    <row r="1" spans="1:6">
      <c r="A1" s="101" t="s">
        <v>253</v>
      </c>
    </row>
    <row r="3" spans="1:6">
      <c r="A3" s="39"/>
      <c r="B3" s="191">
        <v>2014</v>
      </c>
      <c r="C3" s="192"/>
      <c r="D3" s="191">
        <v>2015</v>
      </c>
      <c r="E3" s="192"/>
      <c r="F3" s="168" t="s">
        <v>87</v>
      </c>
    </row>
    <row r="4" spans="1:6" ht="15" customHeight="1">
      <c r="A4" s="39"/>
      <c r="B4" s="131" t="s">
        <v>127</v>
      </c>
      <c r="C4" s="131" t="s">
        <v>128</v>
      </c>
      <c r="D4" s="131" t="s">
        <v>127</v>
      </c>
      <c r="E4" s="131" t="s">
        <v>128</v>
      </c>
    </row>
    <row r="5" spans="1:6">
      <c r="A5" s="95" t="s">
        <v>24</v>
      </c>
      <c r="B5" s="95">
        <v>6</v>
      </c>
      <c r="C5" s="136">
        <v>0.46153846153846156</v>
      </c>
      <c r="D5" s="95">
        <v>42</v>
      </c>
      <c r="E5" s="136">
        <v>0.76363636363636367</v>
      </c>
    </row>
    <row r="6" spans="1:6">
      <c r="A6" s="95" t="s">
        <v>26</v>
      </c>
      <c r="B6" s="95">
        <v>10</v>
      </c>
      <c r="C6" s="136">
        <v>0.7142857142857143</v>
      </c>
      <c r="D6" s="95">
        <v>15</v>
      </c>
      <c r="E6" s="136">
        <v>0.75</v>
      </c>
    </row>
    <row r="7" spans="1:6">
      <c r="A7" s="95" t="s">
        <v>27</v>
      </c>
      <c r="B7" s="95">
        <v>17</v>
      </c>
      <c r="C7" s="136">
        <v>0.65384615384615385</v>
      </c>
      <c r="D7" s="95">
        <v>25</v>
      </c>
      <c r="E7" s="136">
        <v>0.73529411764705888</v>
      </c>
    </row>
    <row r="8" spans="1:6">
      <c r="A8" s="95" t="s">
        <v>28</v>
      </c>
      <c r="B8" s="95">
        <v>11</v>
      </c>
      <c r="C8" s="136">
        <v>0.6470588235294118</v>
      </c>
      <c r="D8" s="95">
        <v>14</v>
      </c>
      <c r="E8" s="136">
        <v>0.60869565217391308</v>
      </c>
    </row>
    <row r="9" spans="1:6">
      <c r="A9" s="95" t="s">
        <v>30</v>
      </c>
      <c r="B9" s="95">
        <v>21</v>
      </c>
      <c r="C9" s="136">
        <v>0.7</v>
      </c>
      <c r="D9" s="95">
        <v>27</v>
      </c>
      <c r="E9" s="136">
        <v>0.72972972972972971</v>
      </c>
    </row>
    <row r="10" spans="1:6">
      <c r="A10" s="95" t="s">
        <v>32</v>
      </c>
      <c r="B10" s="95">
        <v>41</v>
      </c>
      <c r="C10" s="136">
        <v>0.74545454545454548</v>
      </c>
      <c r="D10" s="95">
        <v>49</v>
      </c>
      <c r="E10" s="136">
        <v>0.67123287671232879</v>
      </c>
    </row>
    <row r="11" spans="1:6">
      <c r="A11" s="95" t="s">
        <v>34</v>
      </c>
      <c r="B11" s="95">
        <v>12</v>
      </c>
      <c r="C11" s="136">
        <v>0.92307692307692313</v>
      </c>
      <c r="D11" s="95">
        <v>6</v>
      </c>
      <c r="E11" s="136">
        <v>0.33333333333333331</v>
      </c>
    </row>
    <row r="12" spans="1:6">
      <c r="A12" s="95" t="s">
        <v>36</v>
      </c>
      <c r="B12" s="95">
        <v>4</v>
      </c>
      <c r="C12" s="136">
        <v>0.36363636363636365</v>
      </c>
      <c r="D12" s="95">
        <v>10</v>
      </c>
      <c r="E12" s="136">
        <v>0.625</v>
      </c>
    </row>
    <row r="13" spans="1:6">
      <c r="A13" s="95" t="s">
        <v>38</v>
      </c>
      <c r="B13" s="95">
        <v>14</v>
      </c>
      <c r="C13" s="136">
        <v>0.66666666666666663</v>
      </c>
      <c r="D13" s="95">
        <v>12</v>
      </c>
      <c r="E13" s="136">
        <v>0.70588235294117652</v>
      </c>
    </row>
    <row r="14" spans="1:6">
      <c r="A14" s="95" t="s">
        <v>40</v>
      </c>
      <c r="B14" s="95">
        <v>44</v>
      </c>
      <c r="C14" s="136">
        <v>0.65671641791044777</v>
      </c>
      <c r="D14" s="95">
        <v>41</v>
      </c>
      <c r="E14" s="136">
        <v>0.57746478873239437</v>
      </c>
    </row>
    <row r="15" spans="1:6">
      <c r="A15" s="95" t="s">
        <v>42</v>
      </c>
      <c r="B15" s="172" t="s">
        <v>157</v>
      </c>
      <c r="C15" s="173" t="s">
        <v>157</v>
      </c>
      <c r="D15" s="95">
        <v>6</v>
      </c>
      <c r="E15" s="136">
        <v>0.8571428571428571</v>
      </c>
    </row>
    <row r="16" spans="1:6">
      <c r="A16" s="95" t="s">
        <v>61</v>
      </c>
      <c r="B16" s="95">
        <v>8</v>
      </c>
      <c r="C16" s="136">
        <v>0.88888888888888884</v>
      </c>
      <c r="D16" s="95">
        <v>50</v>
      </c>
      <c r="E16" s="136">
        <v>0.76923076923076927</v>
      </c>
    </row>
    <row r="17" spans="1:5">
      <c r="A17" s="95" t="s">
        <v>44</v>
      </c>
      <c r="B17" s="95">
        <v>17</v>
      </c>
      <c r="C17" s="136">
        <v>0.65384615384615385</v>
      </c>
      <c r="D17" s="95">
        <v>19</v>
      </c>
      <c r="E17" s="136">
        <v>0.65517241379310343</v>
      </c>
    </row>
    <row r="18" spans="1:5">
      <c r="A18" s="95" t="s">
        <v>46</v>
      </c>
      <c r="B18" s="95">
        <v>28</v>
      </c>
      <c r="C18" s="136">
        <v>0.7567567567567568</v>
      </c>
      <c r="D18" s="95">
        <v>32</v>
      </c>
      <c r="E18" s="136">
        <v>0.86486486486486491</v>
      </c>
    </row>
    <row r="19" spans="1:5">
      <c r="A19" s="95" t="s">
        <v>47</v>
      </c>
      <c r="B19" s="95">
        <v>78</v>
      </c>
      <c r="C19" s="136">
        <v>0.84782608695652173</v>
      </c>
      <c r="D19" s="95">
        <v>54</v>
      </c>
      <c r="E19" s="136">
        <v>0.9</v>
      </c>
    </row>
    <row r="20" spans="1:5">
      <c r="A20" s="95" t="s">
        <v>49</v>
      </c>
      <c r="B20" s="95">
        <v>9</v>
      </c>
      <c r="C20" s="136">
        <v>0.69230769230769229</v>
      </c>
      <c r="D20" s="95">
        <v>14</v>
      </c>
      <c r="E20" s="136">
        <v>0.66666666666666663</v>
      </c>
    </row>
    <row r="21" spans="1:5">
      <c r="A21" s="95" t="s">
        <v>250</v>
      </c>
      <c r="B21" s="95">
        <v>7</v>
      </c>
      <c r="C21" s="136">
        <v>0.77777777777777779</v>
      </c>
      <c r="D21" s="95">
        <v>7</v>
      </c>
      <c r="E21" s="136">
        <v>0.63636363636363635</v>
      </c>
    </row>
    <row r="22" spans="1:5">
      <c r="A22" s="95" t="s">
        <v>251</v>
      </c>
      <c r="B22" s="95">
        <v>20</v>
      </c>
      <c r="C22" s="136">
        <v>0.5714285714285714</v>
      </c>
      <c r="D22" s="95">
        <v>15</v>
      </c>
      <c r="E22" s="136">
        <v>0.78947368421052633</v>
      </c>
    </row>
    <row r="23" spans="1:5">
      <c r="A23" s="95" t="s">
        <v>52</v>
      </c>
      <c r="B23" s="95">
        <v>12</v>
      </c>
      <c r="C23" s="136">
        <v>0.52173913043478259</v>
      </c>
      <c r="D23" s="95">
        <v>25</v>
      </c>
      <c r="E23" s="136">
        <v>0.69444444444444442</v>
      </c>
    </row>
    <row r="24" spans="1:5">
      <c r="A24" s="138" t="s">
        <v>156</v>
      </c>
      <c r="B24" s="138">
        <v>359</v>
      </c>
      <c r="C24" s="139">
        <v>0.69708737864077674</v>
      </c>
      <c r="D24" s="138">
        <v>463</v>
      </c>
      <c r="E24" s="139">
        <v>0.71340523882896767</v>
      </c>
    </row>
    <row r="25" spans="1:5">
      <c r="A25" s="140" t="s">
        <v>252</v>
      </c>
    </row>
    <row r="27" spans="1:5">
      <c r="A27" s="48" t="s">
        <v>141</v>
      </c>
    </row>
    <row r="29" spans="1:5">
      <c r="A29" s="50" t="s">
        <v>6</v>
      </c>
    </row>
    <row r="30" spans="1:5">
      <c r="A30" s="51" t="s">
        <v>7</v>
      </c>
    </row>
    <row r="31" spans="1:5">
      <c r="A31" s="51" t="s">
        <v>8</v>
      </c>
    </row>
    <row r="32" spans="1:5">
      <c r="A32" s="52" t="s">
        <v>63</v>
      </c>
    </row>
  </sheetData>
  <sheetProtection password="DE48" sheet="1" objects="1" scenarios="1"/>
  <mergeCells count="2">
    <mergeCell ref="B3:C3"/>
    <mergeCell ref="D3:E3"/>
  </mergeCells>
  <hyperlinks>
    <hyperlink ref="F3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/>
  </sheetViews>
  <sheetFormatPr defaultRowHeight="15"/>
  <cols>
    <col min="1" max="1" width="10.85546875" bestFit="1" customWidth="1"/>
    <col min="2" max="5" width="14.7109375" customWidth="1"/>
  </cols>
  <sheetData>
    <row r="1" spans="1:6">
      <c r="A1" s="101" t="s">
        <v>254</v>
      </c>
    </row>
    <row r="3" spans="1:6">
      <c r="A3" s="39"/>
      <c r="B3" s="191">
        <v>2014</v>
      </c>
      <c r="C3" s="192"/>
      <c r="D3" s="191">
        <v>2015</v>
      </c>
      <c r="E3" s="192"/>
      <c r="F3" s="168" t="s">
        <v>87</v>
      </c>
    </row>
    <row r="4" spans="1:6" ht="15" customHeight="1">
      <c r="A4" s="39"/>
      <c r="B4" s="131" t="s">
        <v>127</v>
      </c>
      <c r="C4" s="131" t="s">
        <v>128</v>
      </c>
      <c r="D4" s="131" t="s">
        <v>127</v>
      </c>
      <c r="E4" s="131" t="s">
        <v>128</v>
      </c>
    </row>
    <row r="5" spans="1:6">
      <c r="A5" s="95" t="s">
        <v>24</v>
      </c>
      <c r="B5" s="95">
        <v>6</v>
      </c>
      <c r="C5" s="136">
        <v>0.42857142857142855</v>
      </c>
      <c r="D5" s="95">
        <v>41</v>
      </c>
      <c r="E5" s="136">
        <v>0.67213114754098358</v>
      </c>
    </row>
    <row r="6" spans="1:6">
      <c r="A6" s="95" t="s">
        <v>26</v>
      </c>
      <c r="B6" s="95">
        <v>7</v>
      </c>
      <c r="C6" s="136">
        <v>0.5</v>
      </c>
      <c r="D6" s="95">
        <v>10</v>
      </c>
      <c r="E6" s="136">
        <v>0.45454545454545453</v>
      </c>
    </row>
    <row r="7" spans="1:6">
      <c r="A7" s="95" t="s">
        <v>27</v>
      </c>
      <c r="B7" s="95">
        <v>18</v>
      </c>
      <c r="C7" s="136">
        <v>0.6428571428571429</v>
      </c>
      <c r="D7" s="95">
        <v>23</v>
      </c>
      <c r="E7" s="136">
        <v>0.6216216216216216</v>
      </c>
    </row>
    <row r="8" spans="1:6">
      <c r="A8" s="95" t="s">
        <v>28</v>
      </c>
      <c r="B8" s="95">
        <v>14</v>
      </c>
      <c r="C8" s="136">
        <v>0.77777777777777779</v>
      </c>
      <c r="D8" s="95">
        <v>16</v>
      </c>
      <c r="E8" s="136">
        <v>0.59259259259259256</v>
      </c>
    </row>
    <row r="9" spans="1:6">
      <c r="A9" s="95" t="s">
        <v>30</v>
      </c>
      <c r="B9" s="95">
        <v>21</v>
      </c>
      <c r="C9" s="136">
        <v>0.63636363636363635</v>
      </c>
      <c r="D9" s="95">
        <v>25</v>
      </c>
      <c r="E9" s="136">
        <v>0.59523809523809523</v>
      </c>
    </row>
    <row r="10" spans="1:6">
      <c r="A10" s="95" t="s">
        <v>32</v>
      </c>
      <c r="B10" s="95">
        <v>34</v>
      </c>
      <c r="C10" s="136">
        <v>0.61818181818181817</v>
      </c>
      <c r="D10" s="95">
        <v>52</v>
      </c>
      <c r="E10" s="136">
        <v>0.68421052631578949</v>
      </c>
    </row>
    <row r="11" spans="1:6">
      <c r="A11" s="95" t="s">
        <v>34</v>
      </c>
      <c r="B11" s="95">
        <v>10</v>
      </c>
      <c r="C11" s="136">
        <v>0.7142857142857143</v>
      </c>
      <c r="D11" s="95">
        <v>11</v>
      </c>
      <c r="E11" s="136">
        <v>0.55000000000000004</v>
      </c>
    </row>
    <row r="12" spans="1:6">
      <c r="A12" s="95" t="s">
        <v>36</v>
      </c>
      <c r="B12" s="95">
        <v>5</v>
      </c>
      <c r="C12" s="136">
        <v>0.45454545454545453</v>
      </c>
      <c r="D12" s="95">
        <v>6</v>
      </c>
      <c r="E12" s="136">
        <v>0.375</v>
      </c>
    </row>
    <row r="13" spans="1:6">
      <c r="A13" s="95" t="s">
        <v>38</v>
      </c>
      <c r="B13" s="95">
        <v>7</v>
      </c>
      <c r="C13" s="136">
        <v>0.30434782608695654</v>
      </c>
      <c r="D13" s="95">
        <v>14</v>
      </c>
      <c r="E13" s="136">
        <v>0.73684210526315785</v>
      </c>
    </row>
    <row r="14" spans="1:6">
      <c r="A14" s="95" t="s">
        <v>40</v>
      </c>
      <c r="B14" s="95">
        <v>61</v>
      </c>
      <c r="C14" s="136">
        <v>0.85915492957746475</v>
      </c>
      <c r="D14" s="95">
        <v>65</v>
      </c>
      <c r="E14" s="136">
        <v>0.8125</v>
      </c>
    </row>
    <row r="15" spans="1:6">
      <c r="A15" s="95" t="s">
        <v>42</v>
      </c>
      <c r="B15" s="95">
        <v>1</v>
      </c>
      <c r="C15" s="136">
        <v>0.125</v>
      </c>
      <c r="D15" s="95">
        <v>3</v>
      </c>
      <c r="E15" s="136">
        <v>0.33333333333333331</v>
      </c>
    </row>
    <row r="16" spans="1:6">
      <c r="A16" s="95" t="s">
        <v>61</v>
      </c>
      <c r="B16" s="95">
        <v>10</v>
      </c>
      <c r="C16" s="136">
        <v>0.83333333333333337</v>
      </c>
      <c r="D16" s="95">
        <v>65</v>
      </c>
      <c r="E16" s="136">
        <v>0.74712643678160917</v>
      </c>
    </row>
    <row r="17" spans="1:5">
      <c r="A17" s="95" t="s">
        <v>44</v>
      </c>
      <c r="B17" s="95">
        <v>20</v>
      </c>
      <c r="C17" s="136">
        <v>0.66666666666666663</v>
      </c>
      <c r="D17" s="95">
        <v>22</v>
      </c>
      <c r="E17" s="136">
        <v>0.70967741935483875</v>
      </c>
    </row>
    <row r="18" spans="1:5">
      <c r="A18" s="95" t="s">
        <v>46</v>
      </c>
      <c r="B18" s="95">
        <v>20</v>
      </c>
      <c r="C18" s="136">
        <v>0.52631578947368418</v>
      </c>
      <c r="D18" s="95">
        <v>21</v>
      </c>
      <c r="E18" s="136">
        <v>0.48837209302325579</v>
      </c>
    </row>
    <row r="19" spans="1:5">
      <c r="A19" s="95" t="s">
        <v>47</v>
      </c>
      <c r="B19" s="95">
        <v>81</v>
      </c>
      <c r="C19" s="136">
        <v>0.80198019801980203</v>
      </c>
      <c r="D19" s="95">
        <v>59</v>
      </c>
      <c r="E19" s="136">
        <v>0.90769230769230769</v>
      </c>
    </row>
    <row r="20" spans="1:5">
      <c r="A20" s="95" t="s">
        <v>49</v>
      </c>
      <c r="B20" s="95">
        <v>6</v>
      </c>
      <c r="C20" s="136">
        <v>0.375</v>
      </c>
      <c r="D20" s="95">
        <v>14</v>
      </c>
      <c r="E20" s="136">
        <v>0.66666666666666663</v>
      </c>
    </row>
    <row r="21" spans="1:5">
      <c r="A21" s="95" t="s">
        <v>250</v>
      </c>
      <c r="B21" s="95">
        <v>7</v>
      </c>
      <c r="C21" s="136">
        <v>0.7</v>
      </c>
      <c r="D21" s="95">
        <v>5</v>
      </c>
      <c r="E21" s="136">
        <v>0.38461538461538464</v>
      </c>
    </row>
    <row r="22" spans="1:5">
      <c r="A22" s="95" t="s">
        <v>251</v>
      </c>
      <c r="B22" s="95">
        <v>18</v>
      </c>
      <c r="C22" s="136">
        <v>0.45</v>
      </c>
      <c r="D22" s="95">
        <v>14</v>
      </c>
      <c r="E22" s="136">
        <v>0.63636363636363635</v>
      </c>
    </row>
    <row r="23" spans="1:5">
      <c r="A23" s="95" t="s">
        <v>52</v>
      </c>
      <c r="B23" s="95">
        <v>3</v>
      </c>
      <c r="C23" s="136">
        <v>0.12</v>
      </c>
      <c r="D23" s="95">
        <v>19</v>
      </c>
      <c r="E23" s="136">
        <v>0.5</v>
      </c>
    </row>
    <row r="24" spans="1:5">
      <c r="A24" s="138" t="s">
        <v>156</v>
      </c>
      <c r="B24" s="138">
        <v>349</v>
      </c>
      <c r="C24" s="139">
        <v>0.62210338680926913</v>
      </c>
      <c r="D24" s="138">
        <v>485</v>
      </c>
      <c r="E24" s="139">
        <v>0.66529492455418382</v>
      </c>
    </row>
    <row r="25" spans="1:5">
      <c r="A25" s="140" t="s">
        <v>252</v>
      </c>
    </row>
    <row r="27" spans="1:5">
      <c r="A27" s="48" t="s">
        <v>141</v>
      </c>
    </row>
    <row r="29" spans="1:5">
      <c r="A29" s="50" t="s">
        <v>6</v>
      </c>
    </row>
    <row r="30" spans="1:5">
      <c r="A30" s="51" t="s">
        <v>7</v>
      </c>
    </row>
    <row r="31" spans="1:5">
      <c r="A31" s="51" t="s">
        <v>8</v>
      </c>
    </row>
    <row r="32" spans="1:5">
      <c r="A32" s="52" t="s">
        <v>63</v>
      </c>
    </row>
  </sheetData>
  <sheetProtection password="DE48" sheet="1" objects="1" scenarios="1"/>
  <mergeCells count="2">
    <mergeCell ref="B3:C3"/>
    <mergeCell ref="D3:E3"/>
  </mergeCells>
  <hyperlinks>
    <hyperlink ref="F3" location="'4.2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/>
  </sheetViews>
  <sheetFormatPr defaultRowHeight="15"/>
  <cols>
    <col min="1" max="1" width="10.85546875" bestFit="1" customWidth="1"/>
    <col min="2" max="5" width="14.7109375" customWidth="1"/>
  </cols>
  <sheetData>
    <row r="1" spans="1:6">
      <c r="A1" s="101" t="s">
        <v>255</v>
      </c>
    </row>
    <row r="3" spans="1:6">
      <c r="A3" s="39"/>
      <c r="B3" s="191">
        <v>2014</v>
      </c>
      <c r="C3" s="192"/>
      <c r="D3" s="191">
        <v>2015</v>
      </c>
      <c r="E3" s="192"/>
      <c r="F3" s="168" t="s">
        <v>87</v>
      </c>
    </row>
    <row r="4" spans="1:6" ht="15" customHeight="1">
      <c r="A4" s="39"/>
      <c r="B4" s="131" t="s">
        <v>127</v>
      </c>
      <c r="C4" s="131" t="s">
        <v>128</v>
      </c>
      <c r="D4" s="131" t="s">
        <v>127</v>
      </c>
      <c r="E4" s="131" t="s">
        <v>128</v>
      </c>
    </row>
    <row r="5" spans="1:6">
      <c r="A5" s="95" t="s">
        <v>24</v>
      </c>
      <c r="B5" s="95">
        <v>3</v>
      </c>
      <c r="C5" s="136">
        <v>0.375</v>
      </c>
      <c r="D5" s="95">
        <v>19</v>
      </c>
      <c r="E5" s="136">
        <v>0.42222222222222222</v>
      </c>
    </row>
    <row r="6" spans="1:6">
      <c r="A6" s="95" t="s">
        <v>26</v>
      </c>
      <c r="B6" s="95">
        <v>1</v>
      </c>
      <c r="C6" s="136">
        <v>8.3333333333333329E-2</v>
      </c>
      <c r="D6" s="95">
        <v>2</v>
      </c>
      <c r="E6" s="136">
        <v>0.15384615384615385</v>
      </c>
    </row>
    <row r="7" spans="1:6">
      <c r="A7" s="95" t="s">
        <v>27</v>
      </c>
      <c r="B7" s="95">
        <v>8</v>
      </c>
      <c r="C7" s="136">
        <v>0.29629629629629628</v>
      </c>
      <c r="D7" s="95">
        <v>9</v>
      </c>
      <c r="E7" s="136">
        <v>0.36</v>
      </c>
    </row>
    <row r="8" spans="1:6">
      <c r="A8" s="95" t="s">
        <v>28</v>
      </c>
      <c r="B8" s="95">
        <v>3</v>
      </c>
      <c r="C8" s="136">
        <v>0.5</v>
      </c>
      <c r="D8" s="95">
        <v>9</v>
      </c>
      <c r="E8" s="136">
        <v>0.375</v>
      </c>
    </row>
    <row r="9" spans="1:6">
      <c r="A9" s="95" t="s">
        <v>30</v>
      </c>
      <c r="B9" s="95">
        <v>15</v>
      </c>
      <c r="C9" s="136">
        <v>0.5</v>
      </c>
      <c r="D9" s="95">
        <v>11</v>
      </c>
      <c r="E9" s="136">
        <v>0.28205128205128205</v>
      </c>
    </row>
    <row r="10" spans="1:6">
      <c r="A10" s="95" t="s">
        <v>32</v>
      </c>
      <c r="B10" s="95">
        <v>33</v>
      </c>
      <c r="C10" s="136">
        <v>0.35483870967741937</v>
      </c>
      <c r="D10" s="95">
        <v>34</v>
      </c>
      <c r="E10" s="136">
        <v>0.37362637362637363</v>
      </c>
    </row>
    <row r="11" spans="1:6">
      <c r="A11" s="95" t="s">
        <v>34</v>
      </c>
      <c r="B11" s="95">
        <v>9</v>
      </c>
      <c r="C11" s="136">
        <v>0.69230769230769229</v>
      </c>
      <c r="D11" s="95">
        <v>11</v>
      </c>
      <c r="E11" s="136">
        <v>0.36666666666666664</v>
      </c>
    </row>
    <row r="12" spans="1:6">
      <c r="A12" s="95" t="s">
        <v>36</v>
      </c>
      <c r="B12" s="95">
        <v>1</v>
      </c>
      <c r="C12" s="136">
        <v>7.1428571428571425E-2</v>
      </c>
      <c r="D12" s="95">
        <v>4</v>
      </c>
      <c r="E12" s="136">
        <v>0.17391304347826086</v>
      </c>
    </row>
    <row r="13" spans="1:6">
      <c r="A13" s="95" t="s">
        <v>38</v>
      </c>
      <c r="B13" s="95">
        <v>6</v>
      </c>
      <c r="C13" s="136">
        <v>0.2857142857142857</v>
      </c>
      <c r="D13" s="95">
        <v>9</v>
      </c>
      <c r="E13" s="136">
        <v>0.39130434782608697</v>
      </c>
    </row>
    <row r="14" spans="1:6">
      <c r="A14" s="95" t="s">
        <v>40</v>
      </c>
      <c r="B14" s="95">
        <v>9</v>
      </c>
      <c r="C14" s="136">
        <v>0.1875</v>
      </c>
      <c r="D14" s="95">
        <v>10</v>
      </c>
      <c r="E14" s="136">
        <v>0.2</v>
      </c>
    </row>
    <row r="15" spans="1:6">
      <c r="A15" s="95" t="s">
        <v>42</v>
      </c>
      <c r="B15" s="172" t="s">
        <v>157</v>
      </c>
      <c r="C15" s="173" t="s">
        <v>157</v>
      </c>
      <c r="D15" s="95">
        <v>1</v>
      </c>
      <c r="E15" s="136">
        <v>0.25</v>
      </c>
    </row>
    <row r="16" spans="1:6">
      <c r="A16" s="95" t="s">
        <v>61</v>
      </c>
      <c r="B16" s="95">
        <v>5</v>
      </c>
      <c r="C16" s="136">
        <v>0.35714285714285715</v>
      </c>
      <c r="D16" s="95">
        <v>28</v>
      </c>
      <c r="E16" s="136">
        <v>0.44444444444444442</v>
      </c>
    </row>
    <row r="17" spans="1:5">
      <c r="A17" s="95" t="s">
        <v>44</v>
      </c>
      <c r="B17" s="95">
        <v>12</v>
      </c>
      <c r="C17" s="136">
        <v>0.33333333333333331</v>
      </c>
      <c r="D17" s="95">
        <v>2</v>
      </c>
      <c r="E17" s="136">
        <v>6.4516129032258063E-2</v>
      </c>
    </row>
    <row r="18" spans="1:5">
      <c r="A18" s="95" t="s">
        <v>46</v>
      </c>
      <c r="B18" s="95">
        <v>11</v>
      </c>
      <c r="C18" s="136">
        <v>0.5</v>
      </c>
      <c r="D18" s="95">
        <v>15</v>
      </c>
      <c r="E18" s="136">
        <v>0.5357142857142857</v>
      </c>
    </row>
    <row r="19" spans="1:5">
      <c r="A19" s="95" t="s">
        <v>47</v>
      </c>
      <c r="B19" s="95">
        <v>34</v>
      </c>
      <c r="C19" s="136">
        <v>0.45945945945945948</v>
      </c>
      <c r="D19" s="95">
        <v>29</v>
      </c>
      <c r="E19" s="136">
        <v>0.54716981132075471</v>
      </c>
    </row>
    <row r="20" spans="1:5">
      <c r="A20" s="95" t="s">
        <v>49</v>
      </c>
      <c r="B20" s="95">
        <v>6</v>
      </c>
      <c r="C20" s="136">
        <v>0.6</v>
      </c>
      <c r="D20" s="95">
        <v>3</v>
      </c>
      <c r="E20" s="136">
        <v>0.3</v>
      </c>
    </row>
    <row r="21" spans="1:5">
      <c r="A21" s="95" t="s">
        <v>250</v>
      </c>
      <c r="B21" s="95">
        <v>4</v>
      </c>
      <c r="C21" s="136">
        <v>0.33333333333333331</v>
      </c>
      <c r="D21" s="95">
        <v>3</v>
      </c>
      <c r="E21" s="136">
        <v>0.1875</v>
      </c>
    </row>
    <row r="22" spans="1:5">
      <c r="A22" s="95" t="s">
        <v>251</v>
      </c>
      <c r="B22" s="95">
        <v>19</v>
      </c>
      <c r="C22" s="136">
        <v>0.38</v>
      </c>
      <c r="D22" s="95">
        <v>5</v>
      </c>
      <c r="E22" s="136">
        <v>0.25</v>
      </c>
    </row>
    <row r="23" spans="1:5">
      <c r="A23" s="95" t="s">
        <v>52</v>
      </c>
      <c r="B23" s="95">
        <v>5</v>
      </c>
      <c r="C23" s="136">
        <v>0.21739130434782608</v>
      </c>
      <c r="D23" s="95">
        <v>12</v>
      </c>
      <c r="E23" s="136">
        <v>0.38709677419354838</v>
      </c>
    </row>
    <row r="24" spans="1:5">
      <c r="A24" s="138" t="s">
        <v>156</v>
      </c>
      <c r="B24" s="138">
        <v>184</v>
      </c>
      <c r="C24" s="139">
        <v>0.35521235521235522</v>
      </c>
      <c r="D24" s="138">
        <v>216</v>
      </c>
      <c r="E24" s="139">
        <v>0.34894991922455576</v>
      </c>
    </row>
    <row r="25" spans="1:5">
      <c r="A25" s="140" t="s">
        <v>252</v>
      </c>
    </row>
    <row r="27" spans="1:5">
      <c r="A27" s="48" t="s">
        <v>141</v>
      </c>
    </row>
    <row r="29" spans="1:5">
      <c r="A29" s="50" t="s">
        <v>6</v>
      </c>
    </row>
    <row r="30" spans="1:5">
      <c r="A30" s="51" t="s">
        <v>7</v>
      </c>
    </row>
    <row r="31" spans="1:5">
      <c r="A31" s="51" t="s">
        <v>8</v>
      </c>
    </row>
    <row r="32" spans="1:5">
      <c r="A32" s="52" t="s">
        <v>63</v>
      </c>
    </row>
  </sheetData>
  <sheetProtection password="DE48" sheet="1" objects="1" scenarios="1"/>
  <mergeCells count="2">
    <mergeCell ref="B3:C3"/>
    <mergeCell ref="D3:E3"/>
  </mergeCells>
  <hyperlinks>
    <hyperlink ref="F3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Normal="100" workbookViewId="0"/>
  </sheetViews>
  <sheetFormatPr defaultRowHeight="15"/>
  <cols>
    <col min="1" max="1" width="40" customWidth="1"/>
    <col min="2" max="2" width="35.7109375" customWidth="1"/>
  </cols>
  <sheetData>
    <row r="1" spans="1:3">
      <c r="A1" s="18" t="s">
        <v>53</v>
      </c>
    </row>
    <row r="2" spans="1:3">
      <c r="A2" s="18"/>
    </row>
    <row r="3" spans="1:3">
      <c r="A3" s="62" t="s">
        <v>22</v>
      </c>
      <c r="B3" s="62" t="s">
        <v>23</v>
      </c>
      <c r="C3" s="168" t="s">
        <v>87</v>
      </c>
    </row>
    <row r="4" spans="1:3">
      <c r="A4" s="19" t="s">
        <v>54</v>
      </c>
      <c r="B4" s="19" t="s">
        <v>24</v>
      </c>
    </row>
    <row r="5" spans="1:3">
      <c r="A5" s="20" t="s">
        <v>25</v>
      </c>
      <c r="B5" s="19" t="s">
        <v>26</v>
      </c>
    </row>
    <row r="6" spans="1:3">
      <c r="A6" s="19" t="s">
        <v>55</v>
      </c>
      <c r="B6" s="19" t="s">
        <v>27</v>
      </c>
    </row>
    <row r="7" spans="1:3">
      <c r="A7" s="19" t="s">
        <v>56</v>
      </c>
      <c r="B7" s="19" t="s">
        <v>28</v>
      </c>
    </row>
    <row r="8" spans="1:3">
      <c r="A8" s="19" t="s">
        <v>29</v>
      </c>
      <c r="B8" s="19" t="s">
        <v>30</v>
      </c>
    </row>
    <row r="9" spans="1:3">
      <c r="A9" s="19" t="s">
        <v>31</v>
      </c>
      <c r="B9" s="19" t="s">
        <v>32</v>
      </c>
    </row>
    <row r="10" spans="1:3">
      <c r="A10" s="19" t="s">
        <v>33</v>
      </c>
      <c r="B10" s="19" t="s">
        <v>34</v>
      </c>
    </row>
    <row r="11" spans="1:3">
      <c r="A11" s="19" t="s">
        <v>35</v>
      </c>
      <c r="B11" s="19" t="s">
        <v>36</v>
      </c>
    </row>
    <row r="12" spans="1:3">
      <c r="A12" s="19" t="s">
        <v>37</v>
      </c>
      <c r="B12" s="19" t="s">
        <v>38</v>
      </c>
    </row>
    <row r="13" spans="1:3">
      <c r="A13" s="19" t="s">
        <v>39</v>
      </c>
      <c r="B13" s="19" t="s">
        <v>40</v>
      </c>
    </row>
    <row r="14" spans="1:3">
      <c r="A14" s="19" t="s">
        <v>41</v>
      </c>
      <c r="B14" s="19" t="s">
        <v>42</v>
      </c>
    </row>
    <row r="15" spans="1:3">
      <c r="A15" s="19" t="s">
        <v>62</v>
      </c>
      <c r="B15" s="20" t="s">
        <v>61</v>
      </c>
    </row>
    <row r="16" spans="1:3">
      <c r="A16" s="19" t="s">
        <v>45</v>
      </c>
      <c r="B16" s="19" t="s">
        <v>46</v>
      </c>
    </row>
    <row r="17" spans="1:2">
      <c r="A17" s="19" t="s">
        <v>43</v>
      </c>
      <c r="B17" s="19" t="s">
        <v>44</v>
      </c>
    </row>
    <row r="18" spans="1:2">
      <c r="A18" s="19" t="s">
        <v>57</v>
      </c>
      <c r="B18" s="19" t="s">
        <v>47</v>
      </c>
    </row>
    <row r="19" spans="1:2">
      <c r="A19" s="19" t="s">
        <v>48</v>
      </c>
      <c r="B19" s="19" t="s">
        <v>49</v>
      </c>
    </row>
    <row r="20" spans="1:2">
      <c r="A20" s="19" t="s">
        <v>58</v>
      </c>
      <c r="B20" s="19" t="s">
        <v>50</v>
      </c>
    </row>
    <row r="21" spans="1:2">
      <c r="A21" s="19" t="s">
        <v>59</v>
      </c>
      <c r="B21" s="19" t="s">
        <v>51</v>
      </c>
    </row>
    <row r="22" spans="1:2">
      <c r="A22" s="19" t="s">
        <v>60</v>
      </c>
      <c r="B22" s="19" t="s">
        <v>52</v>
      </c>
    </row>
  </sheetData>
  <sheetProtection password="DE48" sheet="1" objects="1" scenarios="1"/>
  <hyperlinks>
    <hyperlink ref="C3" location="'List of tables'!A1" display="Return to List of table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/>
  </sheetViews>
  <sheetFormatPr defaultRowHeight="15"/>
  <cols>
    <col min="1" max="1" width="8.140625" customWidth="1"/>
    <col min="2" max="2" width="7.140625" customWidth="1"/>
    <col min="3" max="15" width="7.85546875" customWidth="1"/>
  </cols>
  <sheetData>
    <row r="1" spans="1:15">
      <c r="A1" s="101" t="s">
        <v>265</v>
      </c>
    </row>
    <row r="2" spans="1:15">
      <c r="M2" s="168" t="s">
        <v>87</v>
      </c>
    </row>
    <row r="3" spans="1:15" ht="15" customHeight="1">
      <c r="A3" s="39"/>
      <c r="B3" s="191" t="s">
        <v>127</v>
      </c>
      <c r="C3" s="200"/>
      <c r="D3" s="200"/>
      <c r="E3" s="200"/>
      <c r="F3" s="200"/>
      <c r="G3" s="200"/>
      <c r="H3" s="200"/>
      <c r="I3" s="191" t="s">
        <v>128</v>
      </c>
      <c r="J3" s="200"/>
      <c r="K3" s="200"/>
      <c r="L3" s="200"/>
      <c r="M3" s="200"/>
      <c r="N3" s="200"/>
      <c r="O3" s="200"/>
    </row>
    <row r="4" spans="1:15" ht="30" customHeight="1">
      <c r="A4" s="39"/>
      <c r="B4" s="113" t="s">
        <v>260</v>
      </c>
      <c r="C4" s="113" t="s">
        <v>261</v>
      </c>
      <c r="D4" s="113" t="s">
        <v>262</v>
      </c>
      <c r="E4" s="113" t="s">
        <v>263</v>
      </c>
      <c r="F4" s="113" t="s">
        <v>264</v>
      </c>
      <c r="G4" s="113" t="s">
        <v>167</v>
      </c>
      <c r="H4" s="113" t="s">
        <v>136</v>
      </c>
      <c r="I4" s="113" t="s">
        <v>260</v>
      </c>
      <c r="J4" s="113" t="s">
        <v>261</v>
      </c>
      <c r="K4" s="113" t="s">
        <v>262</v>
      </c>
      <c r="L4" s="113" t="s">
        <v>263</v>
      </c>
      <c r="M4" s="113" t="s">
        <v>264</v>
      </c>
      <c r="N4" s="113" t="s">
        <v>167</v>
      </c>
      <c r="O4" s="113" t="s">
        <v>136</v>
      </c>
    </row>
    <row r="5" spans="1:15">
      <c r="A5" s="95">
        <v>2011</v>
      </c>
      <c r="B5" s="95">
        <v>177</v>
      </c>
      <c r="C5" s="95">
        <v>148</v>
      </c>
      <c r="D5" s="95">
        <v>74</v>
      </c>
      <c r="E5" s="95">
        <v>17</v>
      </c>
      <c r="F5" s="95">
        <v>7</v>
      </c>
      <c r="G5" s="95">
        <v>122</v>
      </c>
      <c r="H5" s="95">
        <v>545</v>
      </c>
      <c r="I5" s="95">
        <v>177</v>
      </c>
      <c r="J5" s="95">
        <v>148</v>
      </c>
      <c r="K5" s="95">
        <v>74</v>
      </c>
      <c r="L5" s="95">
        <v>17</v>
      </c>
      <c r="M5" s="95">
        <v>7</v>
      </c>
      <c r="N5" s="95">
        <v>122</v>
      </c>
      <c r="O5" s="95">
        <v>545</v>
      </c>
    </row>
    <row r="6" spans="1:15" ht="15" customHeight="1">
      <c r="A6" s="95">
        <v>2012</v>
      </c>
      <c r="B6" s="95">
        <v>169</v>
      </c>
      <c r="C6" s="95">
        <v>149</v>
      </c>
      <c r="D6" s="95">
        <v>56</v>
      </c>
      <c r="E6" s="95">
        <v>26</v>
      </c>
      <c r="F6" s="95">
        <v>15</v>
      </c>
      <c r="G6" s="95">
        <v>73</v>
      </c>
      <c r="H6" s="95">
        <v>488</v>
      </c>
      <c r="I6" s="95">
        <v>169</v>
      </c>
      <c r="J6" s="95">
        <v>149</v>
      </c>
      <c r="K6" s="95">
        <v>56</v>
      </c>
      <c r="L6" s="95">
        <v>26</v>
      </c>
      <c r="M6" s="95">
        <v>15</v>
      </c>
      <c r="N6" s="95">
        <v>73</v>
      </c>
      <c r="O6" s="95">
        <v>488</v>
      </c>
    </row>
    <row r="7" spans="1:15">
      <c r="A7" s="95">
        <v>2013</v>
      </c>
      <c r="B7" s="95">
        <v>218</v>
      </c>
      <c r="C7" s="95">
        <v>176</v>
      </c>
      <c r="D7" s="95">
        <v>64</v>
      </c>
      <c r="E7" s="95">
        <v>19</v>
      </c>
      <c r="F7" s="95">
        <v>12</v>
      </c>
      <c r="G7" s="95">
        <v>110</v>
      </c>
      <c r="H7" s="95">
        <v>599</v>
      </c>
      <c r="I7" s="95">
        <v>218</v>
      </c>
      <c r="J7" s="95">
        <v>176</v>
      </c>
      <c r="K7" s="95">
        <v>64</v>
      </c>
      <c r="L7" s="95">
        <v>19</v>
      </c>
      <c r="M7" s="95">
        <v>12</v>
      </c>
      <c r="N7" s="95">
        <v>110</v>
      </c>
      <c r="O7" s="95">
        <v>599</v>
      </c>
    </row>
    <row r="8" spans="1:15">
      <c r="A8" s="95">
        <v>2014</v>
      </c>
      <c r="B8" s="95">
        <v>184</v>
      </c>
      <c r="C8" s="95">
        <v>175</v>
      </c>
      <c r="D8" s="95">
        <v>55</v>
      </c>
      <c r="E8" s="95">
        <v>30</v>
      </c>
      <c r="F8" s="95">
        <v>11</v>
      </c>
      <c r="G8" s="95">
        <v>63</v>
      </c>
      <c r="H8" s="95">
        <v>518</v>
      </c>
      <c r="I8" s="95">
        <v>184</v>
      </c>
      <c r="J8" s="95">
        <v>175</v>
      </c>
      <c r="K8" s="95">
        <v>55</v>
      </c>
      <c r="L8" s="95">
        <v>30</v>
      </c>
      <c r="M8" s="95">
        <v>11</v>
      </c>
      <c r="N8" s="95">
        <v>63</v>
      </c>
      <c r="O8" s="95">
        <v>518</v>
      </c>
    </row>
    <row r="9" spans="1:15">
      <c r="A9" s="95">
        <v>2015</v>
      </c>
      <c r="B9" s="95">
        <v>216</v>
      </c>
      <c r="C9" s="95">
        <v>206</v>
      </c>
      <c r="D9" s="95">
        <v>72</v>
      </c>
      <c r="E9" s="95">
        <v>33</v>
      </c>
      <c r="F9" s="95">
        <v>16</v>
      </c>
      <c r="G9" s="95">
        <v>76</v>
      </c>
      <c r="H9" s="95">
        <v>619</v>
      </c>
      <c r="I9" s="95">
        <v>216</v>
      </c>
      <c r="J9" s="95">
        <v>206</v>
      </c>
      <c r="K9" s="95">
        <v>72</v>
      </c>
      <c r="L9" s="95">
        <v>33</v>
      </c>
      <c r="M9" s="95">
        <v>16</v>
      </c>
      <c r="N9" s="95">
        <v>76</v>
      </c>
      <c r="O9" s="95">
        <v>619</v>
      </c>
    </row>
    <row r="11" spans="1:15">
      <c r="A11" s="48" t="s">
        <v>141</v>
      </c>
    </row>
    <row r="13" spans="1:15">
      <c r="A13" s="50" t="s">
        <v>6</v>
      </c>
    </row>
    <row r="14" spans="1:15">
      <c r="A14" s="51" t="s">
        <v>7</v>
      </c>
    </row>
    <row r="15" spans="1:15">
      <c r="A15" s="51" t="s">
        <v>8</v>
      </c>
    </row>
    <row r="16" spans="1:15">
      <c r="A16" s="52" t="s">
        <v>63</v>
      </c>
    </row>
  </sheetData>
  <sheetProtection password="DE48" sheet="1" objects="1" scenarios="1"/>
  <mergeCells count="2">
    <mergeCell ref="B3:H3"/>
    <mergeCell ref="I3:O3"/>
  </mergeCells>
  <hyperlinks>
    <hyperlink ref="M2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>
      <selection sqref="A1:E2"/>
    </sheetView>
  </sheetViews>
  <sheetFormatPr defaultRowHeight="15"/>
  <cols>
    <col min="1" max="1" width="10.85546875" bestFit="1" customWidth="1"/>
    <col min="2" max="5" width="14.7109375" customWidth="1"/>
  </cols>
  <sheetData>
    <row r="1" spans="1:6">
      <c r="A1" s="201" t="s">
        <v>258</v>
      </c>
      <c r="B1" s="201"/>
      <c r="C1" s="201"/>
      <c r="D1" s="201"/>
      <c r="E1" s="201"/>
    </row>
    <row r="2" spans="1:6" ht="30.75" customHeight="1">
      <c r="A2" s="201"/>
      <c r="B2" s="201"/>
      <c r="C2" s="201"/>
      <c r="D2" s="201"/>
      <c r="E2" s="201"/>
    </row>
    <row r="3" spans="1:6">
      <c r="A3" s="39"/>
      <c r="B3" s="191">
        <v>2014</v>
      </c>
      <c r="C3" s="192"/>
      <c r="D3" s="191">
        <v>2015</v>
      </c>
      <c r="E3" s="192"/>
      <c r="F3" s="168" t="s">
        <v>87</v>
      </c>
    </row>
    <row r="4" spans="1:6" ht="15" customHeight="1">
      <c r="A4" s="39"/>
      <c r="B4" s="137" t="s">
        <v>127</v>
      </c>
      <c r="C4" s="137" t="s">
        <v>128</v>
      </c>
      <c r="D4" s="137" t="s">
        <v>127</v>
      </c>
      <c r="E4" s="137" t="s">
        <v>128</v>
      </c>
    </row>
    <row r="5" spans="1:6">
      <c r="A5" s="95" t="s">
        <v>26</v>
      </c>
      <c r="B5" s="95">
        <v>3</v>
      </c>
      <c r="C5" s="136">
        <v>0.3</v>
      </c>
      <c r="D5" s="95">
        <v>5</v>
      </c>
      <c r="E5" s="136">
        <v>0.41666666666666669</v>
      </c>
    </row>
    <row r="6" spans="1:6">
      <c r="A6" s="95" t="s">
        <v>27</v>
      </c>
      <c r="B6" s="95">
        <v>9</v>
      </c>
      <c r="C6" s="136">
        <v>0.36</v>
      </c>
      <c r="D6" s="95">
        <v>11</v>
      </c>
      <c r="E6" s="136">
        <v>0.42307692307692307</v>
      </c>
    </row>
    <row r="7" spans="1:6">
      <c r="A7" s="95" t="s">
        <v>28</v>
      </c>
      <c r="B7" s="172" t="s">
        <v>157</v>
      </c>
      <c r="C7" s="173" t="s">
        <v>157</v>
      </c>
      <c r="D7" s="95">
        <v>9</v>
      </c>
      <c r="E7" s="136">
        <v>0.375</v>
      </c>
    </row>
    <row r="8" spans="1:6">
      <c r="A8" s="95" t="s">
        <v>30</v>
      </c>
      <c r="B8" s="95">
        <v>13</v>
      </c>
      <c r="C8" s="136">
        <v>0.4642857142857143</v>
      </c>
      <c r="D8" s="95">
        <v>11</v>
      </c>
      <c r="E8" s="136">
        <v>0.30555555555555558</v>
      </c>
    </row>
    <row r="9" spans="1:6">
      <c r="A9" s="95" t="s">
        <v>32</v>
      </c>
      <c r="B9" s="95">
        <v>17</v>
      </c>
      <c r="C9" s="136">
        <v>0.20987654320987653</v>
      </c>
      <c r="D9" s="95">
        <v>24</v>
      </c>
      <c r="E9" s="136">
        <v>0.27586206896551724</v>
      </c>
    </row>
    <row r="10" spans="1:6">
      <c r="A10" s="95" t="s">
        <v>34</v>
      </c>
      <c r="B10" s="95">
        <v>4</v>
      </c>
      <c r="C10" s="136">
        <v>0.36363636363636365</v>
      </c>
      <c r="D10" s="95">
        <v>10</v>
      </c>
      <c r="E10" s="136">
        <v>0.35714285714285715</v>
      </c>
    </row>
    <row r="11" spans="1:6">
      <c r="A11" s="95" t="s">
        <v>36</v>
      </c>
      <c r="B11" s="95">
        <v>5</v>
      </c>
      <c r="C11" s="136">
        <v>0.33333333333333331</v>
      </c>
      <c r="D11" s="95">
        <v>3</v>
      </c>
      <c r="E11" s="136">
        <v>0.13043478260869565</v>
      </c>
    </row>
    <row r="12" spans="1:6">
      <c r="A12" s="95" t="s">
        <v>38</v>
      </c>
      <c r="B12" s="95">
        <v>10</v>
      </c>
      <c r="C12" s="136">
        <v>0.47619047619047616</v>
      </c>
      <c r="D12" s="95">
        <v>7</v>
      </c>
      <c r="E12" s="136">
        <v>0.35</v>
      </c>
    </row>
    <row r="13" spans="1:6">
      <c r="A13" s="95" t="s">
        <v>42</v>
      </c>
      <c r="B13" s="95">
        <v>3</v>
      </c>
      <c r="C13" s="136">
        <v>0.6</v>
      </c>
      <c r="D13" s="95">
        <v>0</v>
      </c>
      <c r="E13" s="136">
        <v>0</v>
      </c>
    </row>
    <row r="14" spans="1:6">
      <c r="A14" s="95" t="s">
        <v>44</v>
      </c>
      <c r="B14" s="95">
        <v>13</v>
      </c>
      <c r="C14" s="136">
        <v>0.39393939393939392</v>
      </c>
      <c r="D14" s="95">
        <v>9</v>
      </c>
      <c r="E14" s="136">
        <v>0.29032258064516131</v>
      </c>
    </row>
    <row r="15" spans="1:6">
      <c r="A15" s="95" t="s">
        <v>46</v>
      </c>
      <c r="B15" s="95">
        <v>9</v>
      </c>
      <c r="C15" s="136">
        <v>0.40909090909090912</v>
      </c>
      <c r="D15" s="95">
        <v>7</v>
      </c>
      <c r="E15" s="136">
        <v>0.26923076923076922</v>
      </c>
    </row>
    <row r="16" spans="1:6">
      <c r="A16" s="95" t="s">
        <v>47</v>
      </c>
      <c r="B16" s="95">
        <v>42</v>
      </c>
      <c r="C16" s="136">
        <v>0.68852459016393441</v>
      </c>
      <c r="D16" s="95">
        <v>31</v>
      </c>
      <c r="E16" s="136">
        <v>0.67391304347826086</v>
      </c>
    </row>
    <row r="17" spans="1:5">
      <c r="A17" s="95" t="s">
        <v>49</v>
      </c>
      <c r="B17" s="95">
        <v>2</v>
      </c>
      <c r="C17" s="136">
        <v>0.22222222222222221</v>
      </c>
      <c r="D17" s="95">
        <v>6</v>
      </c>
      <c r="E17" s="136">
        <v>0.6</v>
      </c>
    </row>
    <row r="18" spans="1:5">
      <c r="A18" s="95" t="s">
        <v>250</v>
      </c>
      <c r="B18" s="95">
        <v>1</v>
      </c>
      <c r="C18" s="136">
        <v>9.0909090909090912E-2</v>
      </c>
      <c r="D18" s="95">
        <v>2</v>
      </c>
      <c r="E18" s="136">
        <v>0.125</v>
      </c>
    </row>
    <row r="19" spans="1:5">
      <c r="A19" s="95" t="s">
        <v>251</v>
      </c>
      <c r="B19" s="95">
        <v>14</v>
      </c>
      <c r="C19" s="136">
        <v>0.29166666666666669</v>
      </c>
      <c r="D19" s="95">
        <v>4</v>
      </c>
      <c r="E19" s="136">
        <v>0.2</v>
      </c>
    </row>
    <row r="20" spans="1:5">
      <c r="A20" s="95" t="s">
        <v>52</v>
      </c>
      <c r="B20" s="95">
        <v>4</v>
      </c>
      <c r="C20" s="136">
        <v>0.17391304347826086</v>
      </c>
      <c r="D20" s="95">
        <v>9</v>
      </c>
      <c r="E20" s="136">
        <v>0.3</v>
      </c>
    </row>
    <row r="21" spans="1:5">
      <c r="A21" s="138" t="s">
        <v>156</v>
      </c>
      <c r="B21" s="138">
        <v>149</v>
      </c>
      <c r="C21" s="139">
        <v>0.36519607843137253</v>
      </c>
      <c r="D21" s="138">
        <v>148</v>
      </c>
      <c r="E21" s="139">
        <v>0.33867276887871856</v>
      </c>
    </row>
    <row r="22" spans="1:5">
      <c r="A22" s="140" t="s">
        <v>256</v>
      </c>
      <c r="B22" s="141"/>
      <c r="C22" s="142"/>
      <c r="D22" s="141"/>
      <c r="E22" s="142"/>
    </row>
    <row r="23" spans="1:5">
      <c r="A23" s="140" t="s">
        <v>252</v>
      </c>
    </row>
    <row r="25" spans="1:5">
      <c r="A25" s="48" t="s">
        <v>141</v>
      </c>
    </row>
    <row r="27" spans="1:5">
      <c r="A27" s="50" t="s">
        <v>6</v>
      </c>
    </row>
    <row r="28" spans="1:5">
      <c r="A28" s="51" t="s">
        <v>7</v>
      </c>
    </row>
    <row r="29" spans="1:5">
      <c r="A29" s="51" t="s">
        <v>8</v>
      </c>
    </row>
    <row r="30" spans="1:5">
      <c r="A30" s="52" t="s">
        <v>63</v>
      </c>
    </row>
  </sheetData>
  <sheetProtection password="DE48" sheet="1" objects="1" scenarios="1"/>
  <mergeCells count="3">
    <mergeCell ref="B3:C3"/>
    <mergeCell ref="D3:E3"/>
    <mergeCell ref="A1:E2"/>
  </mergeCells>
  <hyperlinks>
    <hyperlink ref="F3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>
      <selection sqref="A1:E2"/>
    </sheetView>
  </sheetViews>
  <sheetFormatPr defaultRowHeight="15"/>
  <cols>
    <col min="1" max="1" width="10.85546875" bestFit="1" customWidth="1"/>
    <col min="2" max="5" width="14.7109375" customWidth="1"/>
  </cols>
  <sheetData>
    <row r="1" spans="1:6">
      <c r="A1" s="201" t="s">
        <v>257</v>
      </c>
      <c r="B1" s="201"/>
      <c r="C1" s="201"/>
      <c r="D1" s="201"/>
      <c r="E1" s="201"/>
    </row>
    <row r="2" spans="1:6" ht="30.75" customHeight="1">
      <c r="A2" s="201"/>
      <c r="B2" s="201"/>
      <c r="C2" s="201"/>
      <c r="D2" s="201"/>
      <c r="E2" s="201"/>
    </row>
    <row r="3" spans="1:6" ht="15" customHeight="1">
      <c r="A3" s="145"/>
      <c r="B3" s="145"/>
      <c r="C3" s="145"/>
      <c r="D3" s="145"/>
      <c r="E3" s="145"/>
    </row>
    <row r="4" spans="1:6">
      <c r="A4" s="39"/>
      <c r="B4" s="191">
        <v>2014</v>
      </c>
      <c r="C4" s="192"/>
      <c r="D4" s="191">
        <v>2015</v>
      </c>
      <c r="E4" s="192"/>
      <c r="F4" s="168" t="s">
        <v>87</v>
      </c>
    </row>
    <row r="5" spans="1:6" ht="15" customHeight="1">
      <c r="A5" s="39"/>
      <c r="B5" s="137" t="s">
        <v>127</v>
      </c>
      <c r="C5" s="137" t="s">
        <v>128</v>
      </c>
      <c r="D5" s="137" t="s">
        <v>127</v>
      </c>
      <c r="E5" s="137" t="s">
        <v>128</v>
      </c>
    </row>
    <row r="6" spans="1:6">
      <c r="A6" s="95" t="s">
        <v>24</v>
      </c>
      <c r="B6" s="95">
        <v>5</v>
      </c>
      <c r="C6" s="136">
        <v>0.625</v>
      </c>
      <c r="D6" s="95">
        <v>29</v>
      </c>
      <c r="E6" s="136">
        <v>0.76315789473684215</v>
      </c>
    </row>
    <row r="7" spans="1:6">
      <c r="A7" s="95" t="s">
        <v>26</v>
      </c>
      <c r="B7" s="95">
        <v>6</v>
      </c>
      <c r="C7" s="136">
        <v>0.6</v>
      </c>
      <c r="D7" s="95">
        <v>7</v>
      </c>
      <c r="E7" s="136">
        <v>0.58333333333333337</v>
      </c>
    </row>
    <row r="8" spans="1:6">
      <c r="A8" s="95" t="s">
        <v>27</v>
      </c>
      <c r="B8" s="95">
        <v>14</v>
      </c>
      <c r="C8" s="136">
        <v>0.56000000000000005</v>
      </c>
      <c r="D8" s="95">
        <v>18</v>
      </c>
      <c r="E8" s="136">
        <v>0.69230769230769229</v>
      </c>
    </row>
    <row r="9" spans="1:6">
      <c r="A9" s="95" t="s">
        <v>28</v>
      </c>
      <c r="B9" s="95">
        <v>2</v>
      </c>
      <c r="C9" s="136">
        <v>0.4</v>
      </c>
      <c r="D9" s="95">
        <v>16</v>
      </c>
      <c r="E9" s="136">
        <v>0.66666666666666663</v>
      </c>
    </row>
    <row r="10" spans="1:6">
      <c r="A10" s="95" t="s">
        <v>30</v>
      </c>
      <c r="B10" s="95">
        <v>22</v>
      </c>
      <c r="C10" s="136">
        <v>0.7857142857142857</v>
      </c>
      <c r="D10" s="95">
        <v>30</v>
      </c>
      <c r="E10" s="136">
        <v>0.83333333333333337</v>
      </c>
    </row>
    <row r="11" spans="1:6">
      <c r="A11" s="95" t="s">
        <v>32</v>
      </c>
      <c r="B11" s="95">
        <v>55</v>
      </c>
      <c r="C11" s="136">
        <v>0.67901234567901236</v>
      </c>
      <c r="D11" s="95">
        <v>61</v>
      </c>
      <c r="E11" s="136">
        <v>0.70114942528735635</v>
      </c>
    </row>
    <row r="12" spans="1:6">
      <c r="A12" s="95" t="s">
        <v>34</v>
      </c>
      <c r="B12" s="95">
        <v>9</v>
      </c>
      <c r="C12" s="136">
        <v>0.81818181818181823</v>
      </c>
      <c r="D12" s="95">
        <v>16</v>
      </c>
      <c r="E12" s="136">
        <v>0.5714285714285714</v>
      </c>
    </row>
    <row r="13" spans="1:6">
      <c r="A13" s="95" t="s">
        <v>36</v>
      </c>
      <c r="B13" s="95">
        <v>8</v>
      </c>
      <c r="C13" s="136">
        <v>0.53333333333333333</v>
      </c>
      <c r="D13" s="95">
        <v>18</v>
      </c>
      <c r="E13" s="136">
        <v>0.78260869565217395</v>
      </c>
    </row>
    <row r="14" spans="1:6">
      <c r="A14" s="95" t="s">
        <v>38</v>
      </c>
      <c r="B14" s="95">
        <v>12</v>
      </c>
      <c r="C14" s="136">
        <v>0.5714285714285714</v>
      </c>
      <c r="D14" s="95">
        <v>12</v>
      </c>
      <c r="E14" s="136">
        <v>0.6</v>
      </c>
    </row>
    <row r="15" spans="1:6">
      <c r="A15" s="95" t="s">
        <v>40</v>
      </c>
      <c r="B15" s="95">
        <v>32</v>
      </c>
      <c r="C15" s="136">
        <v>0.7441860465116279</v>
      </c>
      <c r="D15" s="95">
        <v>34</v>
      </c>
      <c r="E15" s="136">
        <v>0.73913043478260865</v>
      </c>
    </row>
    <row r="16" spans="1:6">
      <c r="A16" s="95" t="s">
        <v>42</v>
      </c>
      <c r="B16" s="172" t="s">
        <v>157</v>
      </c>
      <c r="C16" s="173" t="s">
        <v>157</v>
      </c>
      <c r="D16" s="95">
        <v>1</v>
      </c>
      <c r="E16" s="136">
        <v>0.5</v>
      </c>
    </row>
    <row r="17" spans="1:5">
      <c r="A17" s="95" t="s">
        <v>61</v>
      </c>
      <c r="B17" s="95">
        <v>11</v>
      </c>
      <c r="C17" s="136">
        <v>0.91666666666666663</v>
      </c>
      <c r="D17" s="95">
        <v>53</v>
      </c>
      <c r="E17" s="136">
        <v>0.81538461538461537</v>
      </c>
    </row>
    <row r="18" spans="1:5">
      <c r="A18" s="95" t="s">
        <v>44</v>
      </c>
      <c r="B18" s="95">
        <v>25</v>
      </c>
      <c r="C18" s="136">
        <v>0.75757575757575757</v>
      </c>
      <c r="D18" s="95">
        <v>25</v>
      </c>
      <c r="E18" s="136">
        <v>0.80645161290322576</v>
      </c>
    </row>
    <row r="19" spans="1:5">
      <c r="A19" s="95" t="s">
        <v>46</v>
      </c>
      <c r="B19" s="95">
        <v>10</v>
      </c>
      <c r="C19" s="136">
        <v>0.45454545454545453</v>
      </c>
      <c r="D19" s="95">
        <v>22</v>
      </c>
      <c r="E19" s="136">
        <v>0.84615384615384615</v>
      </c>
    </row>
    <row r="20" spans="1:5">
      <c r="A20" s="95" t="s">
        <v>47</v>
      </c>
      <c r="B20" s="95">
        <v>57</v>
      </c>
      <c r="C20" s="136">
        <v>0.93442622950819676</v>
      </c>
      <c r="D20" s="95">
        <v>41</v>
      </c>
      <c r="E20" s="136">
        <v>0.89130434782608692</v>
      </c>
    </row>
    <row r="21" spans="1:5">
      <c r="A21" s="95" t="s">
        <v>49</v>
      </c>
      <c r="B21" s="95">
        <v>6</v>
      </c>
      <c r="C21" s="136">
        <v>0.66666666666666663</v>
      </c>
      <c r="D21" s="95">
        <v>7</v>
      </c>
      <c r="E21" s="136">
        <v>0.7</v>
      </c>
    </row>
    <row r="22" spans="1:5">
      <c r="A22" s="95" t="s">
        <v>250</v>
      </c>
      <c r="B22" s="95">
        <v>6</v>
      </c>
      <c r="C22" s="136">
        <v>0.54545454545454541</v>
      </c>
      <c r="D22" s="95">
        <v>13</v>
      </c>
      <c r="E22" s="136">
        <v>0.8125</v>
      </c>
    </row>
    <row r="23" spans="1:5">
      <c r="A23" s="95" t="s">
        <v>251</v>
      </c>
      <c r="B23" s="95">
        <v>31</v>
      </c>
      <c r="C23" s="136">
        <v>0.64583333333333337</v>
      </c>
      <c r="D23" s="95">
        <v>14</v>
      </c>
      <c r="E23" s="136">
        <v>0.7</v>
      </c>
    </row>
    <row r="24" spans="1:5">
      <c r="A24" s="95" t="s">
        <v>52</v>
      </c>
      <c r="B24" s="95">
        <v>19</v>
      </c>
      <c r="C24" s="136">
        <v>0.82608695652173914</v>
      </c>
      <c r="D24" s="95">
        <v>28</v>
      </c>
      <c r="E24" s="136">
        <v>0.93333333333333335</v>
      </c>
    </row>
    <row r="25" spans="1:5">
      <c r="A25" s="138" t="s">
        <v>156</v>
      </c>
      <c r="B25" s="138">
        <v>330</v>
      </c>
      <c r="C25" s="139">
        <v>0.70063694267515919</v>
      </c>
      <c r="D25" s="138">
        <v>445</v>
      </c>
      <c r="E25" s="139">
        <v>0.75938566552901021</v>
      </c>
    </row>
    <row r="26" spans="1:5">
      <c r="A26" s="140" t="s">
        <v>252</v>
      </c>
    </row>
    <row r="28" spans="1:5">
      <c r="A28" s="48" t="s">
        <v>141</v>
      </c>
    </row>
    <row r="30" spans="1:5">
      <c r="A30" s="50" t="s">
        <v>6</v>
      </c>
    </row>
    <row r="31" spans="1:5">
      <c r="A31" s="51" t="s">
        <v>7</v>
      </c>
    </row>
    <row r="32" spans="1:5">
      <c r="A32" s="51" t="s">
        <v>8</v>
      </c>
    </row>
    <row r="33" spans="1:1">
      <c r="A33" s="52" t="s">
        <v>63</v>
      </c>
    </row>
  </sheetData>
  <sheetProtection password="DE48" sheet="1" objects="1" scenarios="1"/>
  <mergeCells count="3">
    <mergeCell ref="B4:C4"/>
    <mergeCell ref="D4:E4"/>
    <mergeCell ref="A1:E2"/>
  </mergeCells>
  <hyperlinks>
    <hyperlink ref="F4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>
      <selection sqref="A1:E2"/>
    </sheetView>
  </sheetViews>
  <sheetFormatPr defaultRowHeight="15"/>
  <cols>
    <col min="1" max="1" width="10.85546875" bestFit="1" customWidth="1"/>
    <col min="2" max="5" width="14.7109375" customWidth="1"/>
  </cols>
  <sheetData>
    <row r="1" spans="1:6">
      <c r="A1" s="201" t="s">
        <v>259</v>
      </c>
      <c r="B1" s="201"/>
      <c r="C1" s="201"/>
      <c r="D1" s="201"/>
      <c r="E1" s="201"/>
    </row>
    <row r="2" spans="1:6" ht="18" customHeight="1">
      <c r="A2" s="201"/>
      <c r="B2" s="201"/>
      <c r="C2" s="201"/>
      <c r="D2" s="201"/>
      <c r="E2" s="201"/>
    </row>
    <row r="3" spans="1:6" ht="18" customHeight="1">
      <c r="A3" s="145"/>
      <c r="B3" s="145"/>
      <c r="C3" s="145"/>
      <c r="D3" s="145"/>
      <c r="E3" s="145"/>
    </row>
    <row r="4" spans="1:6">
      <c r="A4" s="39"/>
      <c r="B4" s="191">
        <v>2014</v>
      </c>
      <c r="C4" s="192"/>
      <c r="D4" s="191">
        <v>2015</v>
      </c>
      <c r="E4" s="192"/>
      <c r="F4" s="168" t="s">
        <v>87</v>
      </c>
    </row>
    <row r="5" spans="1:6" ht="15" customHeight="1">
      <c r="A5" s="39"/>
      <c r="B5" s="137" t="s">
        <v>127</v>
      </c>
      <c r="C5" s="137" t="s">
        <v>128</v>
      </c>
      <c r="D5" s="137" t="s">
        <v>127</v>
      </c>
      <c r="E5" s="137" t="s">
        <v>128</v>
      </c>
    </row>
    <row r="6" spans="1:6">
      <c r="A6" s="95" t="s">
        <v>24</v>
      </c>
      <c r="B6" s="95">
        <v>5</v>
      </c>
      <c r="C6" s="136">
        <v>0.7142857142857143</v>
      </c>
      <c r="D6" s="95">
        <v>35</v>
      </c>
      <c r="E6" s="136">
        <v>1</v>
      </c>
    </row>
    <row r="7" spans="1:6">
      <c r="A7" s="95" t="s">
        <v>26</v>
      </c>
      <c r="B7" s="95">
        <v>7</v>
      </c>
      <c r="C7" s="136">
        <v>0.77777777777777779</v>
      </c>
      <c r="D7" s="95">
        <v>15</v>
      </c>
      <c r="E7" s="136">
        <v>0.83333333333333337</v>
      </c>
    </row>
    <row r="8" spans="1:6">
      <c r="A8" s="95" t="s">
        <v>27</v>
      </c>
      <c r="B8" s="95">
        <v>16</v>
      </c>
      <c r="C8" s="136">
        <v>1</v>
      </c>
      <c r="D8" s="95">
        <v>15</v>
      </c>
      <c r="E8" s="136">
        <v>0.9375</v>
      </c>
    </row>
    <row r="9" spans="1:6">
      <c r="A9" s="95" t="s">
        <v>28</v>
      </c>
      <c r="B9" s="95">
        <v>9</v>
      </c>
      <c r="C9" s="136">
        <v>0.81818181818181823</v>
      </c>
      <c r="D9" s="95">
        <v>7</v>
      </c>
      <c r="E9" s="136">
        <v>0.875</v>
      </c>
    </row>
    <row r="10" spans="1:6">
      <c r="A10" s="95" t="s">
        <v>30</v>
      </c>
      <c r="B10" s="95">
        <v>12</v>
      </c>
      <c r="C10" s="136">
        <v>0.92307692307692313</v>
      </c>
      <c r="D10" s="95">
        <v>19</v>
      </c>
      <c r="E10" s="136">
        <v>0.90476190476190477</v>
      </c>
    </row>
    <row r="11" spans="1:6">
      <c r="A11" s="95" t="s">
        <v>32</v>
      </c>
      <c r="B11" s="95">
        <v>21</v>
      </c>
      <c r="C11" s="136">
        <v>0.84</v>
      </c>
      <c r="D11" s="95">
        <v>34</v>
      </c>
      <c r="E11" s="136">
        <v>0.89473684210526316</v>
      </c>
    </row>
    <row r="12" spans="1:6">
      <c r="A12" s="95" t="s">
        <v>34</v>
      </c>
      <c r="B12" s="95">
        <v>5</v>
      </c>
      <c r="C12" s="136">
        <v>1</v>
      </c>
      <c r="D12" s="95">
        <v>5</v>
      </c>
      <c r="E12" s="136">
        <v>0.83333333333333337</v>
      </c>
    </row>
    <row r="13" spans="1:6">
      <c r="A13" s="95" t="s">
        <v>36</v>
      </c>
      <c r="B13" s="95">
        <v>6</v>
      </c>
      <c r="C13" s="136">
        <v>0.66666666666666663</v>
      </c>
      <c r="D13" s="95">
        <v>9</v>
      </c>
      <c r="E13" s="136">
        <v>0.75</v>
      </c>
    </row>
    <row r="14" spans="1:6">
      <c r="A14" s="95" t="s">
        <v>38</v>
      </c>
      <c r="B14" s="95">
        <v>3</v>
      </c>
      <c r="C14" s="136">
        <v>0.75</v>
      </c>
      <c r="D14" s="95">
        <v>3</v>
      </c>
      <c r="E14" s="136">
        <v>1</v>
      </c>
    </row>
    <row r="15" spans="1:6">
      <c r="A15" s="95" t="s">
        <v>40</v>
      </c>
      <c r="B15" s="95">
        <v>33</v>
      </c>
      <c r="C15" s="136">
        <v>0.91666666666666663</v>
      </c>
      <c r="D15" s="95">
        <v>28</v>
      </c>
      <c r="E15" s="136">
        <v>0.875</v>
      </c>
    </row>
    <row r="16" spans="1:6">
      <c r="A16" s="95" t="s">
        <v>42</v>
      </c>
      <c r="B16" s="95">
        <v>1</v>
      </c>
      <c r="C16" s="136">
        <v>0.5</v>
      </c>
      <c r="D16" s="95">
        <v>1</v>
      </c>
      <c r="E16" s="136">
        <v>0.25</v>
      </c>
    </row>
    <row r="17" spans="1:5">
      <c r="A17" s="95" t="s">
        <v>61</v>
      </c>
      <c r="B17" s="95">
        <v>6</v>
      </c>
      <c r="C17" s="136">
        <v>1</v>
      </c>
      <c r="D17" s="95">
        <v>21</v>
      </c>
      <c r="E17" s="136">
        <v>0.875</v>
      </c>
    </row>
    <row r="18" spans="1:5">
      <c r="A18" s="95" t="s">
        <v>44</v>
      </c>
      <c r="B18" s="95">
        <v>12</v>
      </c>
      <c r="C18" s="136">
        <v>0.8571428571428571</v>
      </c>
      <c r="D18" s="95">
        <v>14</v>
      </c>
      <c r="E18" s="136">
        <v>0.7</v>
      </c>
    </row>
    <row r="19" spans="1:5">
      <c r="A19" s="95" t="s">
        <v>46</v>
      </c>
      <c r="B19" s="95">
        <v>22</v>
      </c>
      <c r="C19" s="136">
        <v>0.95652173913043481</v>
      </c>
      <c r="D19" s="95">
        <v>25</v>
      </c>
      <c r="E19" s="136">
        <v>0.80645161290322576</v>
      </c>
    </row>
    <row r="20" spans="1:5">
      <c r="A20" s="95" t="s">
        <v>47</v>
      </c>
      <c r="B20" s="95">
        <v>38</v>
      </c>
      <c r="C20" s="136">
        <v>0.92682926829268297</v>
      </c>
      <c r="D20" s="95">
        <v>15</v>
      </c>
      <c r="E20" s="136">
        <v>1</v>
      </c>
    </row>
    <row r="21" spans="1:5">
      <c r="A21" s="95" t="s">
        <v>49</v>
      </c>
      <c r="B21" s="95">
        <v>7</v>
      </c>
      <c r="C21" s="136">
        <v>1</v>
      </c>
      <c r="D21" s="95">
        <v>12</v>
      </c>
      <c r="E21" s="136">
        <v>0.70588235294117652</v>
      </c>
    </row>
    <row r="22" spans="1:5">
      <c r="A22" s="95" t="s">
        <v>250</v>
      </c>
      <c r="B22" s="95">
        <v>2</v>
      </c>
      <c r="C22" s="136">
        <v>0.66666666666666663</v>
      </c>
      <c r="D22" s="95">
        <v>3</v>
      </c>
      <c r="E22" s="136">
        <v>0.75</v>
      </c>
    </row>
    <row r="23" spans="1:5">
      <c r="A23" s="95" t="s">
        <v>251</v>
      </c>
      <c r="B23" s="95">
        <v>9</v>
      </c>
      <c r="C23" s="136">
        <v>0.81818181818181823</v>
      </c>
      <c r="D23" s="95">
        <v>3</v>
      </c>
      <c r="E23" s="136">
        <v>0.75</v>
      </c>
    </row>
    <row r="24" spans="1:5">
      <c r="A24" s="95" t="s">
        <v>52</v>
      </c>
      <c r="B24" s="95">
        <v>9</v>
      </c>
      <c r="C24" s="136">
        <v>0.9</v>
      </c>
      <c r="D24" s="95">
        <v>12</v>
      </c>
      <c r="E24" s="136">
        <v>1</v>
      </c>
    </row>
    <row r="25" spans="1:5">
      <c r="A25" s="138" t="s">
        <v>156</v>
      </c>
      <c r="B25" s="138">
        <v>223</v>
      </c>
      <c r="C25" s="139">
        <v>0.88492063492063489</v>
      </c>
      <c r="D25" s="138">
        <v>276</v>
      </c>
      <c r="E25" s="139">
        <v>0.86250000000000004</v>
      </c>
    </row>
    <row r="26" spans="1:5">
      <c r="A26" s="140" t="s">
        <v>252</v>
      </c>
    </row>
    <row r="28" spans="1:5">
      <c r="A28" s="48" t="s">
        <v>141</v>
      </c>
    </row>
    <row r="30" spans="1:5">
      <c r="A30" s="50" t="s">
        <v>6</v>
      </c>
    </row>
    <row r="31" spans="1:5">
      <c r="A31" s="51" t="s">
        <v>7</v>
      </c>
    </row>
    <row r="32" spans="1:5">
      <c r="A32" s="51" t="s">
        <v>8</v>
      </c>
    </row>
    <row r="33" spans="1:1">
      <c r="A33" s="52" t="s">
        <v>63</v>
      </c>
    </row>
  </sheetData>
  <sheetProtection password="DE48" sheet="1" objects="1" scenarios="1"/>
  <mergeCells count="3">
    <mergeCell ref="A1:E2"/>
    <mergeCell ref="B4:C4"/>
    <mergeCell ref="D4:E4"/>
  </mergeCells>
  <hyperlinks>
    <hyperlink ref="F4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/>
  </sheetViews>
  <sheetFormatPr defaultRowHeight="15"/>
  <cols>
    <col min="1" max="1" width="53.5703125" customWidth="1"/>
    <col min="2" max="5" width="14.7109375" customWidth="1"/>
  </cols>
  <sheetData>
    <row r="1" spans="1:5" ht="15" customHeight="1">
      <c r="A1" s="101" t="s">
        <v>272</v>
      </c>
    </row>
    <row r="2" spans="1:5" ht="18" customHeight="1"/>
    <row r="3" spans="1:5" ht="15" customHeight="1">
      <c r="A3" s="144"/>
      <c r="B3" s="143">
        <v>2013</v>
      </c>
      <c r="C3" s="143">
        <v>2014</v>
      </c>
      <c r="D3" s="143">
        <v>2015</v>
      </c>
      <c r="E3" s="168" t="s">
        <v>87</v>
      </c>
    </row>
    <row r="4" spans="1:5">
      <c r="A4" s="144" t="s">
        <v>266</v>
      </c>
      <c r="B4" s="136">
        <v>0.68</v>
      </c>
      <c r="C4" s="136">
        <v>0.7</v>
      </c>
      <c r="D4" s="136">
        <v>0.71</v>
      </c>
    </row>
    <row r="5" spans="1:5">
      <c r="A5" s="144" t="s">
        <v>267</v>
      </c>
      <c r="B5" s="136">
        <v>0.56999999999999995</v>
      </c>
      <c r="C5" s="136">
        <v>0.62</v>
      </c>
      <c r="D5" s="136">
        <v>0.67</v>
      </c>
    </row>
    <row r="6" spans="1:5">
      <c r="A6" s="144" t="s">
        <v>268</v>
      </c>
      <c r="B6" s="136">
        <v>0.36</v>
      </c>
      <c r="C6" s="136">
        <v>0.36</v>
      </c>
      <c r="D6" s="136">
        <v>0.35</v>
      </c>
    </row>
    <row r="7" spans="1:5" ht="18" customHeight="1">
      <c r="A7" s="144" t="s">
        <v>269</v>
      </c>
      <c r="B7" s="136">
        <v>0.38</v>
      </c>
      <c r="C7" s="136">
        <v>0.37</v>
      </c>
      <c r="D7" s="136">
        <v>0.34</v>
      </c>
    </row>
    <row r="8" spans="1:5" ht="18" customHeight="1">
      <c r="A8" s="144" t="s">
        <v>270</v>
      </c>
      <c r="B8" s="136">
        <v>0.67</v>
      </c>
      <c r="C8" s="136">
        <v>0.7</v>
      </c>
      <c r="D8" s="136">
        <v>0.76</v>
      </c>
    </row>
    <row r="9" spans="1:5">
      <c r="A9" s="144" t="s">
        <v>271</v>
      </c>
      <c r="B9" s="136">
        <v>0.75</v>
      </c>
      <c r="C9" s="136">
        <v>0.88</v>
      </c>
      <c r="D9" s="136">
        <v>0.86</v>
      </c>
    </row>
    <row r="12" spans="1:5">
      <c r="A12" s="48" t="s">
        <v>141</v>
      </c>
    </row>
    <row r="14" spans="1:5">
      <c r="A14" s="50" t="s">
        <v>6</v>
      </c>
    </row>
    <row r="15" spans="1:5">
      <c r="A15" s="51" t="s">
        <v>7</v>
      </c>
    </row>
    <row r="16" spans="1:5">
      <c r="A16" s="51" t="s">
        <v>8</v>
      </c>
    </row>
    <row r="17" spans="1:1">
      <c r="A17" s="52" t="s">
        <v>63</v>
      </c>
    </row>
  </sheetData>
  <sheetProtection password="DE48" sheet="1" objects="1" scenarios="1"/>
  <hyperlinks>
    <hyperlink ref="E3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6"/>
  <sheetViews>
    <sheetView showGridLines="0" zoomScaleNormal="100" workbookViewId="0"/>
  </sheetViews>
  <sheetFormatPr defaultRowHeight="12.75"/>
  <cols>
    <col min="1" max="6" width="15.42578125" style="39" customWidth="1"/>
    <col min="7" max="16384" width="9.140625" style="39"/>
  </cols>
  <sheetData>
    <row r="1" spans="1:7">
      <c r="A1" s="146" t="s">
        <v>320</v>
      </c>
    </row>
    <row r="3" spans="1:7" ht="15">
      <c r="A3" s="146" t="s">
        <v>279</v>
      </c>
      <c r="E3" s="147"/>
      <c r="F3" s="147"/>
      <c r="G3" s="168" t="s">
        <v>87</v>
      </c>
    </row>
    <row r="4" spans="1:7" ht="38.25">
      <c r="A4" s="148" t="s">
        <v>280</v>
      </c>
      <c r="B4" s="148" t="s">
        <v>281</v>
      </c>
      <c r="C4" s="148" t="s">
        <v>282</v>
      </c>
      <c r="D4" s="148" t="s">
        <v>283</v>
      </c>
      <c r="E4" s="149" t="s">
        <v>284</v>
      </c>
      <c r="F4" s="150" t="s">
        <v>285</v>
      </c>
    </row>
    <row r="5" spans="1:7">
      <c r="A5" s="151" t="s">
        <v>286</v>
      </c>
      <c r="B5" s="152">
        <v>4</v>
      </c>
      <c r="C5" s="153">
        <v>0.86591301368521834</v>
      </c>
      <c r="D5" s="154">
        <v>0</v>
      </c>
      <c r="E5" s="155">
        <v>-21.64782534213046</v>
      </c>
      <c r="F5" s="155">
        <v>-0.24462042636607417</v>
      </c>
    </row>
    <row r="6" spans="1:7">
      <c r="A6" s="151" t="s">
        <v>287</v>
      </c>
      <c r="B6" s="152">
        <v>3</v>
      </c>
      <c r="C6" s="153">
        <v>1.1018718963911511</v>
      </c>
      <c r="D6" s="154">
        <v>1</v>
      </c>
      <c r="E6" s="155">
        <v>-3.3957298797050375</v>
      </c>
      <c r="F6" s="155">
        <v>-7.3687338389599316E-2</v>
      </c>
    </row>
    <row r="7" spans="1:7">
      <c r="A7" s="151" t="s">
        <v>288</v>
      </c>
      <c r="B7" s="152">
        <v>13</v>
      </c>
      <c r="C7" s="153">
        <v>8.1745574173787912</v>
      </c>
      <c r="D7" s="154">
        <v>9</v>
      </c>
      <c r="E7" s="155">
        <v>6.3495583278554522</v>
      </c>
      <c r="F7" s="155">
        <v>0.25652215644536025</v>
      </c>
    </row>
    <row r="8" spans="1:7">
      <c r="A8" s="151" t="s">
        <v>289</v>
      </c>
      <c r="B8" s="152">
        <v>18</v>
      </c>
      <c r="C8" s="153">
        <v>15.518961596044992</v>
      </c>
      <c r="D8" s="154">
        <v>13</v>
      </c>
      <c r="E8" s="155">
        <v>-13.994231089138845</v>
      </c>
      <c r="F8" s="155">
        <v>-1.1685182959430935</v>
      </c>
    </row>
    <row r="9" spans="1:7">
      <c r="A9" s="151" t="s">
        <v>290</v>
      </c>
      <c r="B9" s="152">
        <v>38</v>
      </c>
      <c r="C9" s="153">
        <v>35.418014236712622</v>
      </c>
      <c r="D9" s="154">
        <v>35</v>
      </c>
      <c r="E9" s="155">
        <v>-1.1000374650332165</v>
      </c>
      <c r="F9" s="155">
        <v>-0.12320419608372025</v>
      </c>
    </row>
    <row r="10" spans="1:7">
      <c r="A10" s="151" t="s">
        <v>291</v>
      </c>
      <c r="B10" s="152">
        <v>282</v>
      </c>
      <c r="C10" s="153">
        <v>278.57141369449658</v>
      </c>
      <c r="D10" s="154">
        <v>279</v>
      </c>
      <c r="E10" s="155">
        <v>0.15198095939837433</v>
      </c>
      <c r="F10" s="155">
        <v>0.11109808132021164</v>
      </c>
    </row>
    <row r="11" spans="1:7">
      <c r="A11" s="148" t="s">
        <v>136</v>
      </c>
      <c r="B11" s="148">
        <v>358</v>
      </c>
      <c r="C11" s="156">
        <v>339.65073185470936</v>
      </c>
      <c r="D11" s="157">
        <v>337</v>
      </c>
      <c r="E11" s="158">
        <v>-0.74042789237691709</v>
      </c>
      <c r="F11" s="158">
        <v>-1.2424100190169154</v>
      </c>
    </row>
    <row r="12" spans="1:7">
      <c r="E12" s="147"/>
      <c r="F12" s="147"/>
    </row>
    <row r="13" spans="1:7">
      <c r="E13" s="147"/>
      <c r="F13" s="147"/>
    </row>
    <row r="14" spans="1:7">
      <c r="A14" s="146" t="s">
        <v>292</v>
      </c>
      <c r="E14" s="147"/>
      <c r="F14" s="147"/>
    </row>
    <row r="15" spans="1:7" ht="38.25">
      <c r="A15" s="148" t="s">
        <v>280</v>
      </c>
      <c r="B15" s="148" t="s">
        <v>281</v>
      </c>
      <c r="C15" s="148" t="s">
        <v>282</v>
      </c>
      <c r="D15" s="148" t="s">
        <v>283</v>
      </c>
      <c r="E15" s="149" t="s">
        <v>284</v>
      </c>
      <c r="F15" s="150" t="s">
        <v>285</v>
      </c>
    </row>
    <row r="16" spans="1:7">
      <c r="A16" s="151" t="s">
        <v>286</v>
      </c>
      <c r="B16" s="152">
        <v>2</v>
      </c>
      <c r="C16" s="153">
        <v>6.526295272848176E-2</v>
      </c>
      <c r="D16" s="154">
        <v>0</v>
      </c>
      <c r="E16" s="155">
        <v>-3.2631476364240881</v>
      </c>
      <c r="F16" s="155">
        <v>-3.687356829159219E-2</v>
      </c>
    </row>
    <row r="17" spans="1:6">
      <c r="A17" s="151" t="s">
        <v>287</v>
      </c>
      <c r="B17" s="152">
        <v>3</v>
      </c>
      <c r="C17" s="153">
        <v>1.2011657378819742</v>
      </c>
      <c r="D17" s="154">
        <v>0</v>
      </c>
      <c r="E17" s="155">
        <v>-40.038857929399143</v>
      </c>
      <c r="F17" s="155">
        <v>-0.86884321706796142</v>
      </c>
    </row>
    <row r="18" spans="1:6">
      <c r="A18" s="151" t="s">
        <v>288</v>
      </c>
      <c r="B18" s="152">
        <v>2</v>
      </c>
      <c r="C18" s="153">
        <v>1.1574095986892132</v>
      </c>
      <c r="D18" s="154">
        <v>1</v>
      </c>
      <c r="E18" s="155">
        <v>-7.8704799344606613</v>
      </c>
      <c r="F18" s="155">
        <v>-0.31796738935221069</v>
      </c>
    </row>
    <row r="19" spans="1:6">
      <c r="A19" s="151" t="s">
        <v>289</v>
      </c>
      <c r="B19" s="152">
        <v>13</v>
      </c>
      <c r="C19" s="153">
        <v>10.830589838124373</v>
      </c>
      <c r="D19" s="154">
        <v>11</v>
      </c>
      <c r="E19" s="155">
        <v>1.3031550913509751</v>
      </c>
      <c r="F19" s="155">
        <v>0.10881345012780642</v>
      </c>
    </row>
    <row r="20" spans="1:6">
      <c r="A20" s="151" t="s">
        <v>290</v>
      </c>
      <c r="B20" s="152">
        <v>38</v>
      </c>
      <c r="C20" s="153">
        <v>35.398042581982544</v>
      </c>
      <c r="D20" s="154">
        <v>38</v>
      </c>
      <c r="E20" s="155">
        <v>6.8472563632038312</v>
      </c>
      <c r="F20" s="155">
        <v>0.76689271267882908</v>
      </c>
    </row>
    <row r="21" spans="1:6">
      <c r="A21" s="151" t="s">
        <v>291</v>
      </c>
      <c r="B21" s="152">
        <v>143</v>
      </c>
      <c r="C21" s="153">
        <v>141.17385381434443</v>
      </c>
      <c r="D21" s="154">
        <v>143</v>
      </c>
      <c r="E21" s="155">
        <v>1.2770253046542475</v>
      </c>
      <c r="F21" s="155">
        <v>0.93350549770225488</v>
      </c>
    </row>
    <row r="22" spans="1:6">
      <c r="A22" s="148" t="s">
        <v>136</v>
      </c>
      <c r="B22" s="148">
        <v>201</v>
      </c>
      <c r="C22" s="156">
        <v>189.826324523751</v>
      </c>
      <c r="D22" s="157">
        <v>193</v>
      </c>
      <c r="E22" s="158">
        <v>1.5789430230094537</v>
      </c>
      <c r="F22" s="158">
        <v>0.58552748579712621</v>
      </c>
    </row>
    <row r="23" spans="1:6">
      <c r="E23" s="147"/>
      <c r="F23" s="147"/>
    </row>
    <row r="24" spans="1:6">
      <c r="E24" s="147"/>
      <c r="F24" s="147"/>
    </row>
    <row r="25" spans="1:6">
      <c r="A25" s="146" t="s">
        <v>293</v>
      </c>
      <c r="E25" s="147"/>
      <c r="F25" s="147"/>
    </row>
    <row r="26" spans="1:6" ht="38.25">
      <c r="A26" s="148" t="s">
        <v>280</v>
      </c>
      <c r="B26" s="148" t="s">
        <v>281</v>
      </c>
      <c r="C26" s="148" t="s">
        <v>282</v>
      </c>
      <c r="D26" s="148" t="s">
        <v>283</v>
      </c>
      <c r="E26" s="149" t="s">
        <v>284</v>
      </c>
      <c r="F26" s="150" t="s">
        <v>285</v>
      </c>
    </row>
    <row r="27" spans="1:6">
      <c r="A27" s="151" t="s">
        <v>286</v>
      </c>
      <c r="B27" s="152">
        <v>5</v>
      </c>
      <c r="C27" s="153">
        <v>0.88878469740136445</v>
      </c>
      <c r="D27" s="154">
        <v>0</v>
      </c>
      <c r="E27" s="155">
        <v>-17.775693948027289</v>
      </c>
      <c r="F27" s="155">
        <v>-0.20086534161270836</v>
      </c>
    </row>
    <row r="28" spans="1:6">
      <c r="A28" s="151" t="s">
        <v>287</v>
      </c>
      <c r="B28" s="152">
        <v>1</v>
      </c>
      <c r="C28" s="153">
        <v>0.31169574330166999</v>
      </c>
      <c r="D28" s="154">
        <v>0</v>
      </c>
      <c r="E28" s="155">
        <v>-31.169574330166999</v>
      </c>
      <c r="F28" s="155">
        <v>-0.67637976296462388</v>
      </c>
    </row>
    <row r="29" spans="1:6">
      <c r="A29" s="151" t="s">
        <v>288</v>
      </c>
      <c r="B29" s="152">
        <v>6</v>
      </c>
      <c r="C29" s="153">
        <v>3.9600627810483484</v>
      </c>
      <c r="D29" s="154">
        <v>2</v>
      </c>
      <c r="E29" s="155">
        <v>-32.667713017472472</v>
      </c>
      <c r="F29" s="155">
        <v>-1.3197756059058878</v>
      </c>
    </row>
    <row r="30" spans="1:6">
      <c r="A30" s="151" t="s">
        <v>289</v>
      </c>
      <c r="B30" s="152">
        <v>10</v>
      </c>
      <c r="C30" s="153">
        <v>8.5798047301000189</v>
      </c>
      <c r="D30" s="154">
        <v>6</v>
      </c>
      <c r="E30" s="155">
        <v>-25.798047301000189</v>
      </c>
      <c r="F30" s="155">
        <v>-2.1541369496335161</v>
      </c>
    </row>
    <row r="31" spans="1:6">
      <c r="A31" s="151" t="s">
        <v>290</v>
      </c>
      <c r="B31" s="152">
        <v>41</v>
      </c>
      <c r="C31" s="153">
        <v>38.296316865136212</v>
      </c>
      <c r="D31" s="154">
        <v>37</v>
      </c>
      <c r="E31" s="155">
        <v>-3.161748451551738</v>
      </c>
      <c r="F31" s="155">
        <v>-0.35411582657379465</v>
      </c>
    </row>
    <row r="32" spans="1:6">
      <c r="A32" s="151" t="s">
        <v>291</v>
      </c>
      <c r="B32" s="152">
        <v>136</v>
      </c>
      <c r="C32" s="153">
        <v>134.21874428511038</v>
      </c>
      <c r="D32" s="154">
        <v>134</v>
      </c>
      <c r="E32" s="155">
        <v>-0.16084138611057011</v>
      </c>
      <c r="F32" s="155">
        <v>-0.11757505324682675</v>
      </c>
    </row>
    <row r="33" spans="1:6">
      <c r="A33" s="148" t="s">
        <v>136</v>
      </c>
      <c r="B33" s="148">
        <v>199</v>
      </c>
      <c r="C33" s="156">
        <v>186.25540910209799</v>
      </c>
      <c r="D33" s="157">
        <v>179</v>
      </c>
      <c r="E33" s="158">
        <v>-3.6459342221597919</v>
      </c>
      <c r="F33" s="158">
        <v>-4.8228485399373575</v>
      </c>
    </row>
    <row r="34" spans="1:6">
      <c r="E34" s="147"/>
      <c r="F34" s="147"/>
    </row>
    <row r="35" spans="1:6">
      <c r="E35" s="147"/>
      <c r="F35" s="147"/>
    </row>
    <row r="36" spans="1:6">
      <c r="A36" s="146" t="s">
        <v>294</v>
      </c>
      <c r="E36" s="147"/>
      <c r="F36" s="147"/>
    </row>
    <row r="37" spans="1:6" ht="38.25">
      <c r="A37" s="148" t="s">
        <v>280</v>
      </c>
      <c r="B37" s="148" t="s">
        <v>281</v>
      </c>
      <c r="C37" s="148" t="s">
        <v>282</v>
      </c>
      <c r="D37" s="148" t="s">
        <v>283</v>
      </c>
      <c r="E37" s="149" t="s">
        <v>284</v>
      </c>
      <c r="F37" s="150" t="s">
        <v>285</v>
      </c>
    </row>
    <row r="38" spans="1:6">
      <c r="A38" s="151" t="s">
        <v>286</v>
      </c>
      <c r="B38" s="152">
        <v>5</v>
      </c>
      <c r="C38" s="153">
        <v>0.55907257751367179</v>
      </c>
      <c r="D38" s="154">
        <v>1</v>
      </c>
      <c r="E38" s="155">
        <v>8.8185484497265634</v>
      </c>
      <c r="F38" s="155">
        <v>9.9649597481910157E-2</v>
      </c>
    </row>
    <row r="39" spans="1:6">
      <c r="A39" s="151" t="s">
        <v>287</v>
      </c>
      <c r="B39" s="152">
        <v>3</v>
      </c>
      <c r="C39" s="153">
        <v>1.1749209764849557</v>
      </c>
      <c r="D39" s="154">
        <v>1</v>
      </c>
      <c r="E39" s="155">
        <v>-5.8306992161651916</v>
      </c>
      <c r="F39" s="155">
        <v>-0.12652617299078467</v>
      </c>
    </row>
    <row r="40" spans="1:6">
      <c r="A40" s="151" t="s">
        <v>288</v>
      </c>
      <c r="B40" s="152">
        <v>5</v>
      </c>
      <c r="C40" s="153">
        <v>3.0902953137939257</v>
      </c>
      <c r="D40" s="154">
        <v>5</v>
      </c>
      <c r="E40" s="155">
        <v>38.194093724121487</v>
      </c>
      <c r="F40" s="155">
        <v>1.5430413864545081</v>
      </c>
    </row>
    <row r="41" spans="1:6">
      <c r="A41" s="151" t="s">
        <v>289</v>
      </c>
      <c r="B41" s="152">
        <v>30</v>
      </c>
      <c r="C41" s="153">
        <v>25.7449295732197</v>
      </c>
      <c r="D41" s="154">
        <v>27</v>
      </c>
      <c r="E41" s="155">
        <v>4.1835680892676663</v>
      </c>
      <c r="F41" s="155">
        <v>0.34932793545385016</v>
      </c>
    </row>
    <row r="42" spans="1:6">
      <c r="A42" s="151" t="s">
        <v>290</v>
      </c>
      <c r="B42" s="152">
        <v>92</v>
      </c>
      <c r="C42" s="153">
        <v>85.913573153303744</v>
      </c>
      <c r="D42" s="154">
        <v>84</v>
      </c>
      <c r="E42" s="155">
        <v>-2.0799708188084178</v>
      </c>
      <c r="F42" s="155">
        <v>-0.2329567317065428</v>
      </c>
    </row>
    <row r="43" spans="1:6">
      <c r="A43" s="151" t="s">
        <v>291</v>
      </c>
      <c r="B43" s="152">
        <v>333</v>
      </c>
      <c r="C43" s="153">
        <v>328.45184467642417</v>
      </c>
      <c r="D43" s="154">
        <v>331</v>
      </c>
      <c r="E43" s="155">
        <v>0.76521180888162976</v>
      </c>
      <c r="F43" s="155">
        <v>0.55936983229247139</v>
      </c>
    </row>
    <row r="44" spans="1:6">
      <c r="A44" s="148" t="s">
        <v>136</v>
      </c>
      <c r="B44" s="148">
        <v>468</v>
      </c>
      <c r="C44" s="156">
        <v>444.93463627074016</v>
      </c>
      <c r="D44" s="157">
        <v>449</v>
      </c>
      <c r="E44" s="158">
        <v>0.86866746351706059</v>
      </c>
      <c r="F44" s="158">
        <v>2.1919058469854122</v>
      </c>
    </row>
    <row r="45" spans="1:6">
      <c r="E45" s="147"/>
      <c r="F45" s="147"/>
    </row>
    <row r="46" spans="1:6">
      <c r="E46" s="147"/>
      <c r="F46" s="147"/>
    </row>
    <row r="47" spans="1:6">
      <c r="A47" s="146" t="s">
        <v>295</v>
      </c>
      <c r="E47" s="147"/>
      <c r="F47" s="147"/>
    </row>
    <row r="48" spans="1:6" ht="38.25">
      <c r="A48" s="148" t="s">
        <v>280</v>
      </c>
      <c r="B48" s="148" t="s">
        <v>281</v>
      </c>
      <c r="C48" s="148" t="s">
        <v>282</v>
      </c>
      <c r="D48" s="148" t="s">
        <v>283</v>
      </c>
      <c r="E48" s="149" t="s">
        <v>284</v>
      </c>
      <c r="F48" s="150" t="s">
        <v>285</v>
      </c>
    </row>
    <row r="49" spans="1:6">
      <c r="A49" s="151" t="s">
        <v>286</v>
      </c>
      <c r="B49" s="154">
        <v>0</v>
      </c>
      <c r="C49" s="153">
        <v>0</v>
      </c>
      <c r="D49" s="154">
        <v>0</v>
      </c>
      <c r="E49" s="155">
        <v>0</v>
      </c>
      <c r="F49" s="155">
        <v>0</v>
      </c>
    </row>
    <row r="50" spans="1:6">
      <c r="A50" s="151" t="s">
        <v>287</v>
      </c>
      <c r="B50" s="154">
        <v>2</v>
      </c>
      <c r="C50" s="153">
        <v>0.73776922500565123</v>
      </c>
      <c r="D50" s="154">
        <v>0</v>
      </c>
      <c r="E50" s="155">
        <v>-36.88846125028256</v>
      </c>
      <c r="F50" s="155">
        <v>-0.80047960913113159</v>
      </c>
    </row>
    <row r="51" spans="1:6">
      <c r="A51" s="151" t="s">
        <v>288</v>
      </c>
      <c r="B51" s="154">
        <v>2</v>
      </c>
      <c r="C51" s="153">
        <v>1.2585179504381701</v>
      </c>
      <c r="D51" s="154">
        <v>0</v>
      </c>
      <c r="E51" s="155">
        <v>-62.925897521908503</v>
      </c>
      <c r="F51" s="155">
        <v>-2.5422062598851034</v>
      </c>
    </row>
    <row r="52" spans="1:6">
      <c r="A52" s="151" t="s">
        <v>289</v>
      </c>
      <c r="B52" s="154">
        <v>9</v>
      </c>
      <c r="C52" s="153">
        <v>7.722280689027901</v>
      </c>
      <c r="D52" s="154">
        <v>7</v>
      </c>
      <c r="E52" s="155">
        <v>-8.0253409891988987</v>
      </c>
      <c r="F52" s="155">
        <v>-0.67011597259810807</v>
      </c>
    </row>
    <row r="53" spans="1:6">
      <c r="A53" s="151" t="s">
        <v>290</v>
      </c>
      <c r="B53" s="154">
        <v>39</v>
      </c>
      <c r="C53" s="153">
        <v>36.368091390541245</v>
      </c>
      <c r="D53" s="154">
        <v>38</v>
      </c>
      <c r="E53" s="155">
        <v>4.1843810498942435</v>
      </c>
      <c r="F53" s="155">
        <v>0.46865067758815526</v>
      </c>
    </row>
    <row r="54" spans="1:6">
      <c r="A54" s="151" t="s">
        <v>291</v>
      </c>
      <c r="B54" s="154">
        <v>201</v>
      </c>
      <c r="C54" s="153">
        <v>198.37394437572897</v>
      </c>
      <c r="D54" s="154">
        <v>201</v>
      </c>
      <c r="E54" s="155">
        <v>1.3064953354582249</v>
      </c>
      <c r="F54" s="155">
        <v>0.9550480902199624</v>
      </c>
    </row>
    <row r="55" spans="1:6">
      <c r="A55" s="148" t="s">
        <v>136</v>
      </c>
      <c r="B55" s="148">
        <v>253</v>
      </c>
      <c r="C55" s="156">
        <v>244.46060363074193</v>
      </c>
      <c r="D55" s="157">
        <v>246</v>
      </c>
      <c r="E55" s="158">
        <v>0.60845706294785418</v>
      </c>
      <c r="F55" s="158">
        <v>-2.5891030738062257</v>
      </c>
    </row>
    <row r="56" spans="1:6">
      <c r="E56" s="147"/>
      <c r="F56" s="147"/>
    </row>
    <row r="57" spans="1:6">
      <c r="E57" s="147"/>
      <c r="F57" s="147"/>
    </row>
    <row r="58" spans="1:6">
      <c r="A58" s="146" t="s">
        <v>296</v>
      </c>
      <c r="E58" s="147"/>
      <c r="F58" s="147"/>
    </row>
    <row r="59" spans="1:6" ht="38.25">
      <c r="A59" s="148" t="s">
        <v>280</v>
      </c>
      <c r="B59" s="148" t="s">
        <v>281</v>
      </c>
      <c r="C59" s="148" t="s">
        <v>282</v>
      </c>
      <c r="D59" s="148" t="s">
        <v>283</v>
      </c>
      <c r="E59" s="149" t="s">
        <v>284</v>
      </c>
      <c r="F59" s="150" t="s">
        <v>285</v>
      </c>
    </row>
    <row r="60" spans="1:6">
      <c r="A60" s="151" t="s">
        <v>286</v>
      </c>
      <c r="B60" s="154">
        <v>8</v>
      </c>
      <c r="C60" s="153">
        <v>1.2551344745675483</v>
      </c>
      <c r="D60" s="154">
        <v>0</v>
      </c>
      <c r="E60" s="155">
        <v>-15.689180932094354</v>
      </c>
      <c r="F60" s="155">
        <v>-0.17728774453266619</v>
      </c>
    </row>
    <row r="61" spans="1:6">
      <c r="A61" s="151" t="s">
        <v>287</v>
      </c>
      <c r="B61" s="154">
        <v>10</v>
      </c>
      <c r="C61" s="153">
        <v>3.4349074722718997</v>
      </c>
      <c r="D61" s="154">
        <v>2</v>
      </c>
      <c r="E61" s="155">
        <v>-14.349074722718996</v>
      </c>
      <c r="F61" s="155">
        <v>-0.31137492148300222</v>
      </c>
    </row>
    <row r="62" spans="1:6">
      <c r="A62" s="151" t="s">
        <v>288</v>
      </c>
      <c r="B62" s="154">
        <v>31</v>
      </c>
      <c r="C62" s="153">
        <v>20.555744721723208</v>
      </c>
      <c r="D62" s="154">
        <v>19</v>
      </c>
      <c r="E62" s="155">
        <v>-5.0185313603974455</v>
      </c>
      <c r="F62" s="155">
        <v>-0.20274866696005678</v>
      </c>
    </row>
    <row r="63" spans="1:6">
      <c r="A63" s="151" t="s">
        <v>289</v>
      </c>
      <c r="B63" s="154">
        <v>43</v>
      </c>
      <c r="C63" s="153">
        <v>36.937695201022542</v>
      </c>
      <c r="D63" s="154">
        <v>39</v>
      </c>
      <c r="E63" s="155">
        <v>4.7960576720405985</v>
      </c>
      <c r="F63" s="155">
        <v>0.40047081561539</v>
      </c>
    </row>
    <row r="64" spans="1:6">
      <c r="A64" s="151" t="s">
        <v>290</v>
      </c>
      <c r="B64" s="154">
        <v>95</v>
      </c>
      <c r="C64" s="153">
        <v>88.441692333828911</v>
      </c>
      <c r="D64" s="154">
        <v>87</v>
      </c>
      <c r="E64" s="155">
        <v>-1.5175708777146431</v>
      </c>
      <c r="F64" s="155">
        <v>-0.16996793830404003</v>
      </c>
    </row>
    <row r="65" spans="1:6">
      <c r="A65" s="151" t="s">
        <v>291</v>
      </c>
      <c r="B65" s="154">
        <v>460</v>
      </c>
      <c r="C65" s="153">
        <v>454.22117245951722</v>
      </c>
      <c r="D65" s="154">
        <v>451</v>
      </c>
      <c r="E65" s="155">
        <v>-0.70025488250374346</v>
      </c>
      <c r="F65" s="155">
        <v>-0.51188631911023641</v>
      </c>
    </row>
    <row r="66" spans="1:6">
      <c r="A66" s="148" t="s">
        <v>136</v>
      </c>
      <c r="B66" s="148">
        <v>647</v>
      </c>
      <c r="C66" s="156">
        <v>604.8463466629313</v>
      </c>
      <c r="D66" s="157">
        <v>598</v>
      </c>
      <c r="E66" s="158">
        <v>-1.058167954085208</v>
      </c>
      <c r="F66" s="158">
        <v>-0.97279477477461163</v>
      </c>
    </row>
    <row r="67" spans="1:6">
      <c r="E67" s="147"/>
      <c r="F67" s="147"/>
    </row>
    <row r="68" spans="1:6">
      <c r="E68" s="147"/>
      <c r="F68" s="147"/>
    </row>
    <row r="69" spans="1:6">
      <c r="A69" s="146" t="s">
        <v>297</v>
      </c>
      <c r="E69" s="147"/>
      <c r="F69" s="147"/>
    </row>
    <row r="70" spans="1:6" ht="38.25">
      <c r="A70" s="148" t="s">
        <v>280</v>
      </c>
      <c r="B70" s="148" t="s">
        <v>281</v>
      </c>
      <c r="C70" s="148" t="s">
        <v>282</v>
      </c>
      <c r="D70" s="148" t="s">
        <v>283</v>
      </c>
      <c r="E70" s="149" t="s">
        <v>284</v>
      </c>
      <c r="F70" s="150" t="s">
        <v>285</v>
      </c>
    </row>
    <row r="71" spans="1:6">
      <c r="A71" s="151" t="s">
        <v>286</v>
      </c>
      <c r="B71" s="152">
        <v>0</v>
      </c>
      <c r="C71" s="153">
        <v>0</v>
      </c>
      <c r="D71" s="154">
        <v>0</v>
      </c>
      <c r="E71" s="155">
        <v>0</v>
      </c>
      <c r="F71" s="155">
        <v>0</v>
      </c>
    </row>
    <row r="72" spans="1:6">
      <c r="A72" s="151" t="s">
        <v>287</v>
      </c>
      <c r="B72" s="152">
        <v>0</v>
      </c>
      <c r="C72" s="153">
        <v>0</v>
      </c>
      <c r="D72" s="154">
        <v>0</v>
      </c>
      <c r="E72" s="155">
        <v>0</v>
      </c>
      <c r="F72" s="155">
        <v>0</v>
      </c>
    </row>
    <row r="73" spans="1:6">
      <c r="A73" s="151" t="s">
        <v>288</v>
      </c>
      <c r="B73" s="152">
        <v>5</v>
      </c>
      <c r="C73" s="153">
        <v>3.3605900861586937</v>
      </c>
      <c r="D73" s="154">
        <v>4</v>
      </c>
      <c r="E73" s="155">
        <v>12.788198276826126</v>
      </c>
      <c r="F73" s="155">
        <v>0.51664321038377548</v>
      </c>
    </row>
    <row r="74" spans="1:6">
      <c r="A74" s="151" t="s">
        <v>289</v>
      </c>
      <c r="B74" s="152">
        <v>13</v>
      </c>
      <c r="C74" s="153">
        <v>11.126515543859686</v>
      </c>
      <c r="D74" s="154">
        <v>9</v>
      </c>
      <c r="E74" s="155">
        <v>-16.357811875843737</v>
      </c>
      <c r="F74" s="155">
        <v>-1.365877291632952</v>
      </c>
    </row>
    <row r="75" spans="1:6">
      <c r="A75" s="151" t="s">
        <v>290</v>
      </c>
      <c r="B75" s="152">
        <v>14</v>
      </c>
      <c r="C75" s="153">
        <v>13.044699209908629</v>
      </c>
      <c r="D75" s="154">
        <v>14</v>
      </c>
      <c r="E75" s="155">
        <v>6.823577072081223</v>
      </c>
      <c r="F75" s="155">
        <v>0.764240632073097</v>
      </c>
    </row>
    <row r="76" spans="1:6">
      <c r="A76" s="151" t="s">
        <v>291</v>
      </c>
      <c r="B76" s="152">
        <v>62</v>
      </c>
      <c r="C76" s="153">
        <v>61.110828580275587</v>
      </c>
      <c r="D76" s="154">
        <v>61</v>
      </c>
      <c r="E76" s="155">
        <v>-0.17875577463804401</v>
      </c>
      <c r="F76" s="155">
        <v>-0.13067047126041018</v>
      </c>
    </row>
    <row r="77" spans="1:6">
      <c r="A77" s="148" t="s">
        <v>136</v>
      </c>
      <c r="B77" s="148">
        <v>94</v>
      </c>
      <c r="C77" s="156">
        <v>88.6426334202026</v>
      </c>
      <c r="D77" s="157">
        <v>88</v>
      </c>
      <c r="E77" s="158">
        <v>-0.68365257468361684</v>
      </c>
      <c r="F77" s="158">
        <v>-0.21566392043648971</v>
      </c>
    </row>
    <row r="78" spans="1:6">
      <c r="E78" s="147"/>
      <c r="F78" s="147"/>
    </row>
    <row r="79" spans="1:6">
      <c r="E79" s="147"/>
      <c r="F79" s="147"/>
    </row>
    <row r="80" spans="1:6">
      <c r="A80" s="146" t="s">
        <v>298</v>
      </c>
      <c r="E80" s="147"/>
      <c r="F80" s="147"/>
    </row>
    <row r="81" spans="1:6" ht="38.25">
      <c r="A81" s="148" t="s">
        <v>280</v>
      </c>
      <c r="B81" s="148" t="s">
        <v>281</v>
      </c>
      <c r="C81" s="148" t="s">
        <v>282</v>
      </c>
      <c r="D81" s="148" t="s">
        <v>283</v>
      </c>
      <c r="E81" s="149" t="s">
        <v>284</v>
      </c>
      <c r="F81" s="150" t="s">
        <v>285</v>
      </c>
    </row>
    <row r="82" spans="1:6">
      <c r="A82" s="151" t="s">
        <v>286</v>
      </c>
      <c r="B82" s="152">
        <v>6</v>
      </c>
      <c r="C82" s="153">
        <v>1.0586838245433399</v>
      </c>
      <c r="D82" s="154">
        <v>2</v>
      </c>
      <c r="E82" s="155">
        <v>15.688602924277669</v>
      </c>
      <c r="F82" s="155">
        <v>0.17728121304433764</v>
      </c>
    </row>
    <row r="83" spans="1:6">
      <c r="A83" s="151" t="s">
        <v>287</v>
      </c>
      <c r="B83" s="152">
        <v>7</v>
      </c>
      <c r="C83" s="153">
        <v>2.7027158150545683</v>
      </c>
      <c r="D83" s="154">
        <v>1</v>
      </c>
      <c r="E83" s="155">
        <v>-24.32451164363669</v>
      </c>
      <c r="F83" s="155">
        <v>-0.52784190266691622</v>
      </c>
    </row>
    <row r="84" spans="1:6">
      <c r="A84" s="151" t="s">
        <v>288</v>
      </c>
      <c r="B84" s="152">
        <v>10</v>
      </c>
      <c r="C84" s="153">
        <v>6.1875167827530317</v>
      </c>
      <c r="D84" s="154">
        <v>7</v>
      </c>
      <c r="E84" s="155">
        <v>8.1248321724696826</v>
      </c>
      <c r="F84" s="155">
        <v>0.32824321976777515</v>
      </c>
    </row>
    <row r="85" spans="1:6">
      <c r="A85" s="151" t="s">
        <v>289</v>
      </c>
      <c r="B85" s="152">
        <v>26</v>
      </c>
      <c r="C85" s="153">
        <v>21.898470730472361</v>
      </c>
      <c r="D85" s="154">
        <v>20</v>
      </c>
      <c r="E85" s="155">
        <v>-7.3018105018167745</v>
      </c>
      <c r="F85" s="155">
        <v>-0.60970117690170067</v>
      </c>
    </row>
    <row r="86" spans="1:6">
      <c r="A86" s="151" t="s">
        <v>290</v>
      </c>
      <c r="B86" s="152">
        <v>48</v>
      </c>
      <c r="C86" s="153">
        <v>44.880225886704004</v>
      </c>
      <c r="D86" s="154">
        <v>44</v>
      </c>
      <c r="E86" s="155">
        <v>-1.8338039306333414</v>
      </c>
      <c r="F86" s="155">
        <v>-0.20538604023093424</v>
      </c>
    </row>
    <row r="87" spans="1:6">
      <c r="A87" s="151" t="s">
        <v>291</v>
      </c>
      <c r="B87" s="152">
        <v>261</v>
      </c>
      <c r="C87" s="153">
        <v>257.21061063111586</v>
      </c>
      <c r="D87" s="154">
        <v>259</v>
      </c>
      <c r="E87" s="155">
        <v>0.68558979650733509</v>
      </c>
      <c r="F87" s="155">
        <v>0.50116614124686198</v>
      </c>
    </row>
    <row r="88" spans="1:6">
      <c r="A88" s="148" t="s">
        <v>136</v>
      </c>
      <c r="B88" s="148">
        <v>358</v>
      </c>
      <c r="C88" s="156">
        <v>333.9382236706432</v>
      </c>
      <c r="D88" s="157">
        <v>333</v>
      </c>
      <c r="E88" s="158">
        <v>-0.26207365101765273</v>
      </c>
      <c r="F88" s="158">
        <v>-0.33623854574057632</v>
      </c>
    </row>
    <row r="89" spans="1:6">
      <c r="E89" s="147"/>
      <c r="F89" s="147"/>
    </row>
    <row r="90" spans="1:6">
      <c r="E90" s="147"/>
      <c r="F90" s="147"/>
    </row>
    <row r="91" spans="1:6">
      <c r="A91" s="146" t="s">
        <v>299</v>
      </c>
      <c r="E91" s="147"/>
      <c r="F91" s="147"/>
    </row>
    <row r="92" spans="1:6" ht="38.25">
      <c r="A92" s="148" t="s">
        <v>280</v>
      </c>
      <c r="B92" s="148" t="s">
        <v>281</v>
      </c>
      <c r="C92" s="148" t="s">
        <v>282</v>
      </c>
      <c r="D92" s="148" t="s">
        <v>283</v>
      </c>
      <c r="E92" s="149" t="s">
        <v>284</v>
      </c>
      <c r="F92" s="150" t="s">
        <v>285</v>
      </c>
    </row>
    <row r="93" spans="1:6">
      <c r="A93" s="151" t="s">
        <v>286</v>
      </c>
      <c r="B93" s="152">
        <v>2</v>
      </c>
      <c r="C93" s="153">
        <v>0.16902709539932936</v>
      </c>
      <c r="D93" s="154">
        <v>0</v>
      </c>
      <c r="E93" s="155">
        <v>-8.4513547699664677</v>
      </c>
      <c r="F93" s="155">
        <v>-9.5500308900621084E-2</v>
      </c>
    </row>
    <row r="94" spans="1:6">
      <c r="A94" s="151" t="s">
        <v>287</v>
      </c>
      <c r="B94" s="152">
        <v>2</v>
      </c>
      <c r="C94" s="153">
        <v>0.67686960486099446</v>
      </c>
      <c r="D94" s="154">
        <v>2</v>
      </c>
      <c r="E94" s="155">
        <v>66.156519756950274</v>
      </c>
      <c r="F94" s="155">
        <v>1.4355964787258211</v>
      </c>
    </row>
    <row r="95" spans="1:6">
      <c r="A95" s="151" t="s">
        <v>288</v>
      </c>
      <c r="B95" s="152">
        <v>14</v>
      </c>
      <c r="C95" s="153">
        <v>9.1797885126612151</v>
      </c>
      <c r="D95" s="154">
        <v>8</v>
      </c>
      <c r="E95" s="155">
        <v>-8.4270608047229647</v>
      </c>
      <c r="F95" s="155">
        <v>-0.34045325651080777</v>
      </c>
    </row>
    <row r="96" spans="1:6">
      <c r="A96" s="151" t="s">
        <v>289</v>
      </c>
      <c r="B96" s="152">
        <v>20</v>
      </c>
      <c r="C96" s="153">
        <v>16.878929000041051</v>
      </c>
      <c r="D96" s="154">
        <v>18</v>
      </c>
      <c r="E96" s="155">
        <v>5.6053549997947449</v>
      </c>
      <c r="F96" s="155">
        <v>0.46804714248286122</v>
      </c>
    </row>
    <row r="97" spans="1:6">
      <c r="A97" s="151" t="s">
        <v>290</v>
      </c>
      <c r="B97" s="152">
        <v>51</v>
      </c>
      <c r="C97" s="153">
        <v>47.407435117411964</v>
      </c>
      <c r="D97" s="154">
        <v>50</v>
      </c>
      <c r="E97" s="155">
        <v>5.083460554094188</v>
      </c>
      <c r="F97" s="155">
        <v>0.56934758205854907</v>
      </c>
    </row>
    <row r="98" spans="1:6">
      <c r="A98" s="151" t="s">
        <v>291</v>
      </c>
      <c r="B98" s="152">
        <v>219</v>
      </c>
      <c r="C98" s="153">
        <v>215.82967106734483</v>
      </c>
      <c r="D98" s="154">
        <v>214</v>
      </c>
      <c r="E98" s="155">
        <v>-0.83546624079672749</v>
      </c>
      <c r="F98" s="155">
        <v>-0.61072582202240777</v>
      </c>
    </row>
    <row r="99" spans="1:6">
      <c r="A99" s="148" t="s">
        <v>136</v>
      </c>
      <c r="B99" s="148">
        <v>308</v>
      </c>
      <c r="C99" s="156">
        <v>290.14172039771938</v>
      </c>
      <c r="D99" s="157">
        <v>292</v>
      </c>
      <c r="E99" s="158">
        <v>0.60333753320799288</v>
      </c>
      <c r="F99" s="158">
        <v>1.4263118158333947</v>
      </c>
    </row>
    <row r="100" spans="1:6">
      <c r="E100" s="147"/>
      <c r="F100" s="147"/>
    </row>
    <row r="101" spans="1:6">
      <c r="E101" s="147"/>
      <c r="F101" s="147"/>
    </row>
    <row r="102" spans="1:6">
      <c r="A102" s="146" t="s">
        <v>300</v>
      </c>
      <c r="E102" s="147"/>
      <c r="F102" s="147"/>
    </row>
    <row r="103" spans="1:6" ht="38.25">
      <c r="A103" s="148" t="s">
        <v>280</v>
      </c>
      <c r="B103" s="148" t="s">
        <v>281</v>
      </c>
      <c r="C103" s="148" t="s">
        <v>282</v>
      </c>
      <c r="D103" s="148" t="s">
        <v>283</v>
      </c>
      <c r="E103" s="149" t="s">
        <v>284</v>
      </c>
      <c r="F103" s="150" t="s">
        <v>285</v>
      </c>
    </row>
    <row r="104" spans="1:6">
      <c r="A104" s="151" t="s">
        <v>286</v>
      </c>
      <c r="B104" s="152">
        <v>2</v>
      </c>
      <c r="C104" s="153">
        <v>0.28898850782131535</v>
      </c>
      <c r="D104" s="154">
        <v>0</v>
      </c>
      <c r="E104" s="155">
        <v>-14.449425391065768</v>
      </c>
      <c r="F104" s="155">
        <v>-0.16327850691904316</v>
      </c>
    </row>
    <row r="105" spans="1:6">
      <c r="A105" s="151" t="s">
        <v>287</v>
      </c>
      <c r="B105" s="152">
        <v>6</v>
      </c>
      <c r="C105" s="153">
        <v>2.1173134847250696</v>
      </c>
      <c r="D105" s="154">
        <v>2</v>
      </c>
      <c r="E105" s="155">
        <v>-1.9552247454178273</v>
      </c>
      <c r="F105" s="155">
        <v>-4.2428376975566853E-2</v>
      </c>
    </row>
    <row r="106" spans="1:6">
      <c r="A106" s="151" t="s">
        <v>288</v>
      </c>
      <c r="B106" s="152">
        <v>5</v>
      </c>
      <c r="C106" s="153">
        <v>2.9905101731307115</v>
      </c>
      <c r="D106" s="154">
        <v>1</v>
      </c>
      <c r="E106" s="155">
        <v>-39.810203462614233</v>
      </c>
      <c r="F106" s="155">
        <v>-1.6083322198896148</v>
      </c>
    </row>
    <row r="107" spans="1:6">
      <c r="A107" s="151" t="s">
        <v>289</v>
      </c>
      <c r="B107" s="152">
        <v>22</v>
      </c>
      <c r="C107" s="153">
        <v>18.891204236465473</v>
      </c>
      <c r="D107" s="154">
        <v>19</v>
      </c>
      <c r="E107" s="155">
        <v>0.49452619788421326</v>
      </c>
      <c r="F107" s="155">
        <v>4.129293752333181E-2</v>
      </c>
    </row>
    <row r="108" spans="1:6">
      <c r="A108" s="151" t="s">
        <v>290</v>
      </c>
      <c r="B108" s="152">
        <v>39</v>
      </c>
      <c r="C108" s="153">
        <v>36.274926477500422</v>
      </c>
      <c r="D108" s="154">
        <v>35</v>
      </c>
      <c r="E108" s="155">
        <v>-3.2690422500010823</v>
      </c>
      <c r="F108" s="155">
        <v>-0.3661327320001212</v>
      </c>
    </row>
    <row r="109" spans="1:6">
      <c r="A109" s="151" t="s">
        <v>291</v>
      </c>
      <c r="B109" s="152">
        <v>274</v>
      </c>
      <c r="C109" s="153">
        <v>270.4517802428494</v>
      </c>
      <c r="D109" s="154">
        <v>274</v>
      </c>
      <c r="E109" s="155">
        <v>1.294970714288542</v>
      </c>
      <c r="F109" s="155">
        <v>0.9466235921449242</v>
      </c>
    </row>
    <row r="110" spans="1:6">
      <c r="A110" s="148" t="s">
        <v>136</v>
      </c>
      <c r="B110" s="148">
        <v>348</v>
      </c>
      <c r="C110" s="156">
        <v>331.0147231224924</v>
      </c>
      <c r="D110" s="157">
        <v>331</v>
      </c>
      <c r="E110" s="158">
        <v>-4.2307823254018649E-3</v>
      </c>
      <c r="F110" s="158">
        <v>-1.1922553061160903</v>
      </c>
    </row>
    <row r="111" spans="1:6">
      <c r="E111" s="147"/>
      <c r="F111" s="147"/>
    </row>
    <row r="112" spans="1:6">
      <c r="E112" s="147"/>
      <c r="F112" s="147"/>
    </row>
    <row r="113" spans="1:6">
      <c r="A113" s="146" t="s">
        <v>301</v>
      </c>
      <c r="E113" s="147"/>
      <c r="F113" s="147"/>
    </row>
    <row r="114" spans="1:6" ht="38.25">
      <c r="A114" s="148" t="s">
        <v>280</v>
      </c>
      <c r="B114" s="148" t="s">
        <v>281</v>
      </c>
      <c r="C114" s="148" t="s">
        <v>282</v>
      </c>
      <c r="D114" s="148" t="s">
        <v>283</v>
      </c>
      <c r="E114" s="149" t="s">
        <v>284</v>
      </c>
      <c r="F114" s="150" t="s">
        <v>285</v>
      </c>
    </row>
    <row r="115" spans="1:6">
      <c r="A115" s="151" t="s">
        <v>286</v>
      </c>
      <c r="B115" s="152">
        <v>5</v>
      </c>
      <c r="C115" s="153">
        <v>0.86528914622978581</v>
      </c>
      <c r="D115" s="154">
        <v>1</v>
      </c>
      <c r="E115" s="155">
        <v>2.6942170754042838</v>
      </c>
      <c r="F115" s="155">
        <v>3.0444652952068406E-2</v>
      </c>
    </row>
    <row r="116" spans="1:6">
      <c r="A116" s="151" t="s">
        <v>287</v>
      </c>
      <c r="B116" s="152">
        <v>2</v>
      </c>
      <c r="C116" s="153">
        <v>0.72136094493978486</v>
      </c>
      <c r="D116" s="154">
        <v>0</v>
      </c>
      <c r="E116" s="155">
        <v>-36.068047246989245</v>
      </c>
      <c r="F116" s="155">
        <v>-0.78267662525966664</v>
      </c>
    </row>
    <row r="117" spans="1:6">
      <c r="A117" s="151" t="s">
        <v>288</v>
      </c>
      <c r="B117" s="152">
        <v>6</v>
      </c>
      <c r="C117" s="153">
        <v>4.1928269240436222</v>
      </c>
      <c r="D117" s="154">
        <v>2</v>
      </c>
      <c r="E117" s="155">
        <v>-36.547115400727037</v>
      </c>
      <c r="F117" s="155">
        <v>-1.4765034621893722</v>
      </c>
    </row>
    <row r="118" spans="1:6">
      <c r="A118" s="151" t="s">
        <v>289</v>
      </c>
      <c r="B118" s="152">
        <v>13</v>
      </c>
      <c r="C118" s="153">
        <v>10.95983521092065</v>
      </c>
      <c r="D118" s="154">
        <v>11</v>
      </c>
      <c r="E118" s="155">
        <v>0.30895991599500128</v>
      </c>
      <c r="F118" s="155">
        <v>2.579815298558261E-2</v>
      </c>
    </row>
    <row r="119" spans="1:6">
      <c r="A119" s="151" t="s">
        <v>290</v>
      </c>
      <c r="B119" s="152">
        <v>26</v>
      </c>
      <c r="C119" s="153">
        <v>24.380483963445279</v>
      </c>
      <c r="D119" s="154">
        <v>22</v>
      </c>
      <c r="E119" s="155">
        <v>-9.155707551712613</v>
      </c>
      <c r="F119" s="155">
        <v>-1.0254392457918127</v>
      </c>
    </row>
    <row r="120" spans="1:6">
      <c r="A120" s="151" t="s">
        <v>291</v>
      </c>
      <c r="B120" s="152">
        <v>163</v>
      </c>
      <c r="C120" s="153">
        <v>161.07183270376214</v>
      </c>
      <c r="D120" s="154">
        <v>159</v>
      </c>
      <c r="E120" s="155">
        <v>-1.271063008443031</v>
      </c>
      <c r="F120" s="155">
        <v>-0.92914705917185558</v>
      </c>
    </row>
    <row r="121" spans="1:6">
      <c r="A121" s="148" t="s">
        <v>136</v>
      </c>
      <c r="B121" s="148">
        <v>215</v>
      </c>
      <c r="C121" s="156">
        <v>202.19162889334126</v>
      </c>
      <c r="D121" s="157">
        <v>195</v>
      </c>
      <c r="E121" s="158">
        <v>-3.3449436713215168</v>
      </c>
      <c r="F121" s="158">
        <v>-4.1575235864750564</v>
      </c>
    </row>
    <row r="122" spans="1:6">
      <c r="E122" s="147"/>
      <c r="F122" s="147"/>
    </row>
    <row r="123" spans="1:6">
      <c r="E123" s="147"/>
      <c r="F123" s="147"/>
    </row>
    <row r="124" spans="1:6">
      <c r="A124" s="146" t="s">
        <v>302</v>
      </c>
      <c r="E124" s="147"/>
      <c r="F124" s="147"/>
    </row>
    <row r="125" spans="1:6" ht="38.25">
      <c r="A125" s="148" t="s">
        <v>280</v>
      </c>
      <c r="B125" s="148" t="s">
        <v>281</v>
      </c>
      <c r="C125" s="148" t="s">
        <v>282</v>
      </c>
      <c r="D125" s="148" t="s">
        <v>283</v>
      </c>
      <c r="E125" s="149" t="s">
        <v>284</v>
      </c>
      <c r="F125" s="150" t="s">
        <v>285</v>
      </c>
    </row>
    <row r="126" spans="1:6">
      <c r="A126" s="151" t="s">
        <v>286</v>
      </c>
      <c r="B126" s="152">
        <v>1</v>
      </c>
      <c r="C126" s="153">
        <v>0.18541844087670478</v>
      </c>
      <c r="D126" s="154">
        <v>1</v>
      </c>
      <c r="E126" s="155">
        <v>81.458155912329516</v>
      </c>
      <c r="F126" s="155">
        <v>0.92047716180932349</v>
      </c>
    </row>
    <row r="127" spans="1:6">
      <c r="A127" s="151" t="s">
        <v>287</v>
      </c>
      <c r="B127" s="152">
        <v>3</v>
      </c>
      <c r="C127" s="153">
        <v>1.2310368211408984</v>
      </c>
      <c r="D127" s="154">
        <v>1</v>
      </c>
      <c r="E127" s="155">
        <v>-7.7012273713632799</v>
      </c>
      <c r="F127" s="155">
        <v>-0.16711663395858317</v>
      </c>
    </row>
    <row r="128" spans="1:6">
      <c r="A128" s="151" t="s">
        <v>288</v>
      </c>
      <c r="B128" s="152">
        <v>6</v>
      </c>
      <c r="C128" s="153">
        <v>3.8239104677132807</v>
      </c>
      <c r="D128" s="154">
        <v>2</v>
      </c>
      <c r="E128" s="155">
        <v>-30.398507795221345</v>
      </c>
      <c r="F128" s="155">
        <v>-1.2280997149269424</v>
      </c>
    </row>
    <row r="129" spans="1:6">
      <c r="A129" s="151" t="s">
        <v>289</v>
      </c>
      <c r="B129" s="152">
        <v>13</v>
      </c>
      <c r="C129" s="153">
        <v>11.059832817911566</v>
      </c>
      <c r="D129" s="154">
        <v>12</v>
      </c>
      <c r="E129" s="155">
        <v>7.2320552468341068</v>
      </c>
      <c r="F129" s="155">
        <v>0.603876613110648</v>
      </c>
    </row>
    <row r="130" spans="1:6">
      <c r="A130" s="151" t="s">
        <v>290</v>
      </c>
      <c r="B130" s="152">
        <v>30</v>
      </c>
      <c r="C130" s="153">
        <v>27.936728664650861</v>
      </c>
      <c r="D130" s="154">
        <v>24</v>
      </c>
      <c r="E130" s="155">
        <v>-13.122428882169537</v>
      </c>
      <c r="F130" s="155">
        <v>-1.4697120348029882</v>
      </c>
    </row>
    <row r="131" spans="1:6">
      <c r="A131" s="151" t="s">
        <v>291</v>
      </c>
      <c r="B131" s="152">
        <v>170</v>
      </c>
      <c r="C131" s="153">
        <v>167.74996958950229</v>
      </c>
      <c r="D131" s="154">
        <v>167</v>
      </c>
      <c r="E131" s="155">
        <v>-0.44115858206016784</v>
      </c>
      <c r="F131" s="155">
        <v>-0.32248692348598268</v>
      </c>
    </row>
    <row r="132" spans="1:6">
      <c r="A132" s="148" t="s">
        <v>136</v>
      </c>
      <c r="B132" s="148">
        <v>223</v>
      </c>
      <c r="C132" s="156">
        <v>211.98689680179558</v>
      </c>
      <c r="D132" s="157">
        <v>207</v>
      </c>
      <c r="E132" s="158">
        <v>-2.2362765927334443</v>
      </c>
      <c r="F132" s="158">
        <v>-1.663061532254525</v>
      </c>
    </row>
    <row r="133" spans="1:6">
      <c r="E133" s="147"/>
      <c r="F133" s="147"/>
    </row>
    <row r="134" spans="1:6">
      <c r="E134" s="147"/>
      <c r="F134" s="147"/>
    </row>
    <row r="135" spans="1:6">
      <c r="A135" s="146" t="s">
        <v>303</v>
      </c>
      <c r="E135" s="147"/>
      <c r="F135" s="147"/>
    </row>
    <row r="136" spans="1:6" ht="38.25">
      <c r="A136" s="148" t="s">
        <v>280</v>
      </c>
      <c r="B136" s="148" t="s">
        <v>281</v>
      </c>
      <c r="C136" s="148" t="s">
        <v>282</v>
      </c>
      <c r="D136" s="148" t="s">
        <v>283</v>
      </c>
      <c r="E136" s="149" t="s">
        <v>284</v>
      </c>
      <c r="F136" s="150" t="s">
        <v>285</v>
      </c>
    </row>
    <row r="137" spans="1:6">
      <c r="A137" s="151" t="s">
        <v>286</v>
      </c>
      <c r="B137" s="152">
        <v>0</v>
      </c>
      <c r="C137" s="153">
        <v>0</v>
      </c>
      <c r="D137" s="154">
        <v>0</v>
      </c>
      <c r="E137" s="155">
        <v>0</v>
      </c>
      <c r="F137" s="155">
        <v>0</v>
      </c>
    </row>
    <row r="138" spans="1:6">
      <c r="A138" s="151" t="s">
        <v>287</v>
      </c>
      <c r="B138" s="152">
        <v>5</v>
      </c>
      <c r="C138" s="153">
        <v>2.1087561170753957</v>
      </c>
      <c r="D138" s="154">
        <v>2</v>
      </c>
      <c r="E138" s="155">
        <v>-2.1751223415079135</v>
      </c>
      <c r="F138" s="155">
        <v>-4.7200154810721727E-2</v>
      </c>
    </row>
    <row r="139" spans="1:6">
      <c r="A139" s="151" t="s">
        <v>288</v>
      </c>
      <c r="B139" s="152">
        <v>17</v>
      </c>
      <c r="C139" s="153">
        <v>11.396498757894371</v>
      </c>
      <c r="D139" s="154">
        <v>8</v>
      </c>
      <c r="E139" s="155">
        <v>-19.979404458202179</v>
      </c>
      <c r="F139" s="155">
        <v>-0.80716794011136805</v>
      </c>
    </row>
    <row r="140" spans="1:6">
      <c r="A140" s="151" t="s">
        <v>289</v>
      </c>
      <c r="B140" s="152">
        <v>22</v>
      </c>
      <c r="C140" s="153">
        <v>18.489840133200978</v>
      </c>
      <c r="D140" s="154">
        <v>19</v>
      </c>
      <c r="E140" s="155">
        <v>2.3189084854500988</v>
      </c>
      <c r="F140" s="155">
        <v>0.19362885853508327</v>
      </c>
    </row>
    <row r="141" spans="1:6">
      <c r="A141" s="151" t="s">
        <v>290</v>
      </c>
      <c r="B141" s="152">
        <v>20</v>
      </c>
      <c r="C141" s="153">
        <v>18.695195248129838</v>
      </c>
      <c r="D141" s="154">
        <v>19</v>
      </c>
      <c r="E141" s="155">
        <v>1.5240237593508077</v>
      </c>
      <c r="F141" s="155">
        <v>0.17069066104729047</v>
      </c>
    </row>
    <row r="142" spans="1:6">
      <c r="A142" s="151" t="s">
        <v>291</v>
      </c>
      <c r="B142" s="152">
        <v>140</v>
      </c>
      <c r="C142" s="153">
        <v>138.11888788045962</v>
      </c>
      <c r="D142" s="154">
        <v>138</v>
      </c>
      <c r="E142" s="155">
        <v>-8.491991461401735E-2</v>
      </c>
      <c r="F142" s="155">
        <v>-6.2076457582846682E-2</v>
      </c>
    </row>
    <row r="143" spans="1:6">
      <c r="A143" s="148" t="s">
        <v>136</v>
      </c>
      <c r="B143" s="148">
        <v>204</v>
      </c>
      <c r="C143" s="156">
        <v>188.80917813676021</v>
      </c>
      <c r="D143" s="157">
        <v>186</v>
      </c>
      <c r="E143" s="158">
        <v>-1.3770481062550046</v>
      </c>
      <c r="F143" s="158">
        <v>-0.55212503292256265</v>
      </c>
    </row>
    <row r="144" spans="1:6">
      <c r="E144" s="147"/>
      <c r="F144" s="147"/>
    </row>
    <row r="145" spans="1:6">
      <c r="E145" s="147"/>
      <c r="F145" s="147"/>
    </row>
    <row r="146" spans="1:6">
      <c r="A146" s="146" t="s">
        <v>304</v>
      </c>
      <c r="E146" s="147"/>
      <c r="F146" s="147"/>
    </row>
    <row r="147" spans="1:6" ht="38.25">
      <c r="A147" s="148" t="s">
        <v>280</v>
      </c>
      <c r="B147" s="148" t="s">
        <v>281</v>
      </c>
      <c r="C147" s="148" t="s">
        <v>282</v>
      </c>
      <c r="D147" s="148" t="s">
        <v>283</v>
      </c>
      <c r="E147" s="149" t="s">
        <v>284</v>
      </c>
      <c r="F147" s="150" t="s">
        <v>285</v>
      </c>
    </row>
    <row r="148" spans="1:6">
      <c r="A148" s="151" t="s">
        <v>286</v>
      </c>
      <c r="B148" s="152">
        <v>6</v>
      </c>
      <c r="C148" s="153">
        <v>1.0909318922602884</v>
      </c>
      <c r="D148" s="154">
        <v>0</v>
      </c>
      <c r="E148" s="155">
        <v>-18.182198204338139</v>
      </c>
      <c r="F148" s="155">
        <v>-0.20545883970902096</v>
      </c>
    </row>
    <row r="149" spans="1:6">
      <c r="A149" s="151" t="s">
        <v>287</v>
      </c>
      <c r="B149" s="152">
        <v>5</v>
      </c>
      <c r="C149" s="153">
        <v>1.9720254266615402</v>
      </c>
      <c r="D149" s="154">
        <v>2</v>
      </c>
      <c r="E149" s="155">
        <v>0.55949146676919526</v>
      </c>
      <c r="F149" s="155">
        <v>1.2140964828891538E-2</v>
      </c>
    </row>
    <row r="150" spans="1:6">
      <c r="A150" s="151" t="s">
        <v>288</v>
      </c>
      <c r="B150" s="152">
        <v>13</v>
      </c>
      <c r="C150" s="153">
        <v>8.4100017785365075</v>
      </c>
      <c r="D150" s="154">
        <v>7</v>
      </c>
      <c r="E150" s="155">
        <v>-10.846167527203903</v>
      </c>
      <c r="F150" s="155">
        <v>-0.43818516809903768</v>
      </c>
    </row>
    <row r="151" spans="1:6">
      <c r="A151" s="151" t="s">
        <v>289</v>
      </c>
      <c r="B151" s="152">
        <v>13</v>
      </c>
      <c r="C151" s="153">
        <v>11.046449205222697</v>
      </c>
      <c r="D151" s="154">
        <v>11</v>
      </c>
      <c r="E151" s="155">
        <v>-0.35730157863612755</v>
      </c>
      <c r="F151" s="155">
        <v>-2.9834681816116652E-2</v>
      </c>
    </row>
    <row r="152" spans="1:6">
      <c r="A152" s="151" t="s">
        <v>290</v>
      </c>
      <c r="B152" s="152">
        <v>45</v>
      </c>
      <c r="C152" s="153">
        <v>41.901484168844469</v>
      </c>
      <c r="D152" s="154">
        <v>43</v>
      </c>
      <c r="E152" s="155">
        <v>2.4411462914567355</v>
      </c>
      <c r="F152" s="155">
        <v>0.27340838464315437</v>
      </c>
    </row>
    <row r="153" spans="1:6">
      <c r="A153" s="151" t="s">
        <v>291</v>
      </c>
      <c r="B153" s="152">
        <v>237</v>
      </c>
      <c r="C153" s="153">
        <v>234.19251611620743</v>
      </c>
      <c r="D153" s="154">
        <v>234</v>
      </c>
      <c r="E153" s="155">
        <v>-8.123042877950587E-2</v>
      </c>
      <c r="F153" s="155">
        <v>-5.9379443437818792E-2</v>
      </c>
    </row>
    <row r="154" spans="1:6">
      <c r="A154" s="148" t="s">
        <v>136</v>
      </c>
      <c r="B154" s="148">
        <v>319</v>
      </c>
      <c r="C154" s="156">
        <v>298.61340858773292</v>
      </c>
      <c r="D154" s="157">
        <v>297</v>
      </c>
      <c r="E154" s="158">
        <v>-0.50577071715765509</v>
      </c>
      <c r="F154" s="158">
        <v>-0.44730878358994819</v>
      </c>
    </row>
    <row r="155" spans="1:6">
      <c r="E155" s="147"/>
      <c r="F155" s="147"/>
    </row>
    <row r="156" spans="1:6">
      <c r="E156" s="147"/>
      <c r="F156" s="147"/>
    </row>
    <row r="157" spans="1:6">
      <c r="A157" s="146" t="s">
        <v>305</v>
      </c>
      <c r="E157" s="147"/>
      <c r="F157" s="147"/>
    </row>
    <row r="158" spans="1:6" ht="38.25">
      <c r="A158" s="148" t="s">
        <v>280</v>
      </c>
      <c r="B158" s="148" t="s">
        <v>281</v>
      </c>
      <c r="C158" s="148" t="s">
        <v>282</v>
      </c>
      <c r="D158" s="148" t="s">
        <v>283</v>
      </c>
      <c r="E158" s="149" t="s">
        <v>284</v>
      </c>
      <c r="F158" s="150" t="s">
        <v>285</v>
      </c>
    </row>
    <row r="159" spans="1:6">
      <c r="A159" s="151" t="s">
        <v>286</v>
      </c>
      <c r="B159" s="152">
        <v>11</v>
      </c>
      <c r="C159" s="153">
        <v>1.7344108183236409</v>
      </c>
      <c r="D159" s="154">
        <v>1</v>
      </c>
      <c r="E159" s="155">
        <v>-6.6764619847603717</v>
      </c>
      <c r="F159" s="155">
        <v>-7.5444020427792191E-2</v>
      </c>
    </row>
    <row r="160" spans="1:6">
      <c r="A160" s="151" t="s">
        <v>287</v>
      </c>
      <c r="B160" s="152">
        <v>14</v>
      </c>
      <c r="C160" s="153">
        <v>5.1115421808337098</v>
      </c>
      <c r="D160" s="154">
        <v>5</v>
      </c>
      <c r="E160" s="155">
        <v>-0.79672986309792715</v>
      </c>
      <c r="F160" s="155">
        <v>-1.7289038029225018E-2</v>
      </c>
    </row>
    <row r="161" spans="1:6">
      <c r="A161" s="151" t="s">
        <v>288</v>
      </c>
      <c r="B161" s="152">
        <v>21</v>
      </c>
      <c r="C161" s="153">
        <v>13.703998850683984</v>
      </c>
      <c r="D161" s="154">
        <v>11</v>
      </c>
      <c r="E161" s="155">
        <v>-12.876185003257067</v>
      </c>
      <c r="F161" s="155">
        <v>-0.52019787413158547</v>
      </c>
    </row>
    <row r="162" spans="1:6">
      <c r="A162" s="151" t="s">
        <v>289</v>
      </c>
      <c r="B162" s="152">
        <v>42</v>
      </c>
      <c r="C162" s="153">
        <v>35.880702372862338</v>
      </c>
      <c r="D162" s="154">
        <v>34</v>
      </c>
      <c r="E162" s="155">
        <v>-4.4778627925293764</v>
      </c>
      <c r="F162" s="155">
        <v>-0.37390154317620294</v>
      </c>
    </row>
    <row r="163" spans="1:6">
      <c r="A163" s="151" t="s">
        <v>290</v>
      </c>
      <c r="B163" s="152">
        <v>61</v>
      </c>
      <c r="C163" s="153">
        <v>56.703596236225749</v>
      </c>
      <c r="D163" s="154">
        <v>55</v>
      </c>
      <c r="E163" s="155">
        <v>-2.792780715124179</v>
      </c>
      <c r="F163" s="155">
        <v>-0.31279144009390808</v>
      </c>
    </row>
    <row r="164" spans="1:6">
      <c r="A164" s="151" t="s">
        <v>291</v>
      </c>
      <c r="B164" s="152">
        <v>392</v>
      </c>
      <c r="C164" s="153">
        <v>387.11112315464982</v>
      </c>
      <c r="D164" s="154">
        <v>391</v>
      </c>
      <c r="E164" s="155">
        <v>0.99206041973218939</v>
      </c>
      <c r="F164" s="155">
        <v>0.72519616682423038</v>
      </c>
    </row>
    <row r="165" spans="1:6">
      <c r="A165" s="148" t="s">
        <v>136</v>
      </c>
      <c r="B165" s="148">
        <v>541</v>
      </c>
      <c r="C165" s="156">
        <v>500.2453736135792</v>
      </c>
      <c r="D165" s="157">
        <v>497</v>
      </c>
      <c r="E165" s="158">
        <v>-0.59988421692776417</v>
      </c>
      <c r="F165" s="158">
        <v>-0.57442774903448335</v>
      </c>
    </row>
    <row r="166" spans="1:6">
      <c r="E166" s="147"/>
      <c r="F166" s="147"/>
    </row>
    <row r="167" spans="1:6">
      <c r="E167" s="147"/>
      <c r="F167" s="147"/>
    </row>
    <row r="168" spans="1:6">
      <c r="A168" s="146" t="s">
        <v>306</v>
      </c>
      <c r="E168" s="147"/>
      <c r="F168" s="147"/>
    </row>
    <row r="169" spans="1:6" ht="38.25">
      <c r="A169" s="148" t="s">
        <v>280</v>
      </c>
      <c r="B169" s="148" t="s">
        <v>281</v>
      </c>
      <c r="C169" s="148" t="s">
        <v>282</v>
      </c>
      <c r="D169" s="148" t="s">
        <v>283</v>
      </c>
      <c r="E169" s="149" t="s">
        <v>284</v>
      </c>
      <c r="F169" s="150" t="s">
        <v>285</v>
      </c>
    </row>
    <row r="170" spans="1:6">
      <c r="A170" s="151" t="s">
        <v>286</v>
      </c>
      <c r="B170" s="152">
        <v>10</v>
      </c>
      <c r="C170" s="153">
        <v>1.5167286507390509</v>
      </c>
      <c r="D170" s="154">
        <v>0</v>
      </c>
      <c r="E170" s="155">
        <v>-15.167286507390509</v>
      </c>
      <c r="F170" s="155">
        <v>-0.17139033753351274</v>
      </c>
    </row>
    <row r="171" spans="1:6">
      <c r="A171" s="151" t="s">
        <v>287</v>
      </c>
      <c r="B171" s="152">
        <v>8</v>
      </c>
      <c r="C171" s="153">
        <v>2.9360824473059344</v>
      </c>
      <c r="D171" s="154">
        <v>4</v>
      </c>
      <c r="E171" s="155">
        <v>13.29896940867582</v>
      </c>
      <c r="F171" s="155">
        <v>0.28858763616826527</v>
      </c>
    </row>
    <row r="172" spans="1:6">
      <c r="A172" s="151" t="s">
        <v>288</v>
      </c>
      <c r="B172" s="152">
        <v>16</v>
      </c>
      <c r="C172" s="153">
        <v>10.766213116286938</v>
      </c>
      <c r="D172" s="154">
        <v>8</v>
      </c>
      <c r="E172" s="155">
        <v>-17.288831976793361</v>
      </c>
      <c r="F172" s="155">
        <v>-0.6984688118624518</v>
      </c>
    </row>
    <row r="173" spans="1:6">
      <c r="A173" s="151" t="s">
        <v>289</v>
      </c>
      <c r="B173" s="152">
        <v>35</v>
      </c>
      <c r="C173" s="153">
        <v>29.773608054140272</v>
      </c>
      <c r="D173" s="154">
        <v>30</v>
      </c>
      <c r="E173" s="155">
        <v>0.64683413102779397</v>
      </c>
      <c r="F173" s="155">
        <v>5.4010649940820797E-2</v>
      </c>
    </row>
    <row r="174" spans="1:6">
      <c r="A174" s="151" t="s">
        <v>290</v>
      </c>
      <c r="B174" s="152">
        <v>77</v>
      </c>
      <c r="C174" s="153">
        <v>71.895353070573535</v>
      </c>
      <c r="D174" s="154">
        <v>74</v>
      </c>
      <c r="E174" s="155">
        <v>2.7333077005538513</v>
      </c>
      <c r="F174" s="155">
        <v>0.30613046246203135</v>
      </c>
    </row>
    <row r="175" spans="1:6">
      <c r="A175" s="151" t="s">
        <v>291</v>
      </c>
      <c r="B175" s="152">
        <v>420</v>
      </c>
      <c r="C175" s="153">
        <v>414.34537409749493</v>
      </c>
      <c r="D175" s="154">
        <v>418</v>
      </c>
      <c r="E175" s="155">
        <v>0.87014902440597008</v>
      </c>
      <c r="F175" s="155">
        <v>0.63607893684076411</v>
      </c>
    </row>
    <row r="176" spans="1:6">
      <c r="A176" s="148" t="s">
        <v>136</v>
      </c>
      <c r="B176" s="148">
        <v>566</v>
      </c>
      <c r="C176" s="156">
        <v>531.2333594365407</v>
      </c>
      <c r="D176" s="157">
        <v>534</v>
      </c>
      <c r="E176" s="158">
        <v>0.48880575326136122</v>
      </c>
      <c r="F176" s="158">
        <v>0.41494853601591697</v>
      </c>
    </row>
    <row r="178" spans="1:6">
      <c r="E178" s="147"/>
      <c r="F178" s="147"/>
    </row>
    <row r="179" spans="1:6">
      <c r="A179" s="146" t="s">
        <v>307</v>
      </c>
      <c r="E179" s="147"/>
      <c r="F179" s="147"/>
    </row>
    <row r="180" spans="1:6" ht="38.25">
      <c r="A180" s="148" t="s">
        <v>280</v>
      </c>
      <c r="B180" s="148" t="s">
        <v>281</v>
      </c>
      <c r="C180" s="148" t="s">
        <v>282</v>
      </c>
      <c r="D180" s="148" t="s">
        <v>283</v>
      </c>
      <c r="E180" s="149" t="s">
        <v>284</v>
      </c>
      <c r="F180" s="150" t="s">
        <v>285</v>
      </c>
    </row>
    <row r="181" spans="1:6">
      <c r="A181" s="151" t="s">
        <v>286</v>
      </c>
      <c r="B181" s="152">
        <v>0</v>
      </c>
      <c r="C181" s="153">
        <v>0</v>
      </c>
      <c r="D181" s="154">
        <v>0</v>
      </c>
      <c r="E181" s="155">
        <v>0</v>
      </c>
      <c r="F181" s="155">
        <v>0</v>
      </c>
    </row>
    <row r="182" spans="1:6">
      <c r="A182" s="151" t="s">
        <v>287</v>
      </c>
      <c r="B182" s="152">
        <v>2</v>
      </c>
      <c r="C182" s="153">
        <v>0.70746186672510225</v>
      </c>
      <c r="D182" s="154">
        <v>0</v>
      </c>
      <c r="E182" s="155">
        <v>-35.37309333625511</v>
      </c>
      <c r="F182" s="155">
        <v>-0.76759612539673594</v>
      </c>
    </row>
    <row r="183" spans="1:6">
      <c r="A183" s="151" t="s">
        <v>288</v>
      </c>
      <c r="B183" s="152">
        <v>4</v>
      </c>
      <c r="C183" s="153">
        <v>2.3061356699667961</v>
      </c>
      <c r="D183" s="154">
        <v>1</v>
      </c>
      <c r="E183" s="155">
        <v>-32.653391749169899</v>
      </c>
      <c r="F183" s="155">
        <v>-1.3191970266664639</v>
      </c>
    </row>
    <row r="184" spans="1:6">
      <c r="A184" s="151" t="s">
        <v>289</v>
      </c>
      <c r="B184" s="152">
        <v>4</v>
      </c>
      <c r="C184" s="153">
        <v>3.3953737448438512</v>
      </c>
      <c r="D184" s="154">
        <v>4</v>
      </c>
      <c r="E184" s="155">
        <v>15.115656378903719</v>
      </c>
      <c r="F184" s="155">
        <v>1.2621573076384607</v>
      </c>
    </row>
    <row r="185" spans="1:6">
      <c r="A185" s="151" t="s">
        <v>290</v>
      </c>
      <c r="B185" s="152">
        <v>22</v>
      </c>
      <c r="C185" s="153">
        <v>20.520947106024703</v>
      </c>
      <c r="D185" s="154">
        <v>22</v>
      </c>
      <c r="E185" s="155">
        <v>6.7229676998877119</v>
      </c>
      <c r="F185" s="155">
        <v>0.7529723823874237</v>
      </c>
    </row>
    <row r="186" spans="1:6">
      <c r="A186" s="151" t="s">
        <v>291</v>
      </c>
      <c r="B186" s="152">
        <v>82</v>
      </c>
      <c r="C186" s="153">
        <v>80.945692033026873</v>
      </c>
      <c r="D186" s="154">
        <v>82</v>
      </c>
      <c r="E186" s="155">
        <v>1.2857414231379598</v>
      </c>
      <c r="F186" s="155">
        <v>0.93987698031384859</v>
      </c>
    </row>
    <row r="187" spans="1:6">
      <c r="A187" s="148" t="s">
        <v>136</v>
      </c>
      <c r="B187" s="148">
        <v>114</v>
      </c>
      <c r="C187" s="156">
        <v>107.87561042058732</v>
      </c>
      <c r="D187" s="157">
        <v>109</v>
      </c>
      <c r="E187" s="158">
        <v>0.98630664860761275</v>
      </c>
      <c r="F187" s="158">
        <v>0.86821351827653304</v>
      </c>
    </row>
    <row r="188" spans="1:6">
      <c r="E188" s="147"/>
      <c r="F188" s="147"/>
    </row>
    <row r="189" spans="1:6">
      <c r="E189" s="147"/>
      <c r="F189" s="147"/>
    </row>
    <row r="190" spans="1:6">
      <c r="A190" s="146" t="s">
        <v>308</v>
      </c>
      <c r="E190" s="147"/>
      <c r="F190" s="147"/>
    </row>
    <row r="191" spans="1:6" ht="38.25">
      <c r="A191" s="148" t="s">
        <v>280</v>
      </c>
      <c r="B191" s="148" t="s">
        <v>281</v>
      </c>
      <c r="C191" s="148" t="s">
        <v>282</v>
      </c>
      <c r="D191" s="148" t="s">
        <v>283</v>
      </c>
      <c r="E191" s="149" t="s">
        <v>284</v>
      </c>
      <c r="F191" s="150" t="s">
        <v>285</v>
      </c>
    </row>
    <row r="192" spans="1:6">
      <c r="A192" s="151" t="s">
        <v>286</v>
      </c>
      <c r="B192" s="152">
        <v>1</v>
      </c>
      <c r="C192" s="153">
        <v>0.18749413975450741</v>
      </c>
      <c r="D192" s="154">
        <v>0</v>
      </c>
      <c r="E192" s="155">
        <v>-18.749413975450739</v>
      </c>
      <c r="F192" s="155">
        <v>-0.21186837792259333</v>
      </c>
    </row>
    <row r="193" spans="1:6">
      <c r="A193" s="151" t="s">
        <v>287</v>
      </c>
      <c r="B193" s="152">
        <v>14</v>
      </c>
      <c r="C193" s="153">
        <v>5.4534600537731492</v>
      </c>
      <c r="D193" s="154">
        <v>1</v>
      </c>
      <c r="E193" s="155">
        <v>-31.810428955522497</v>
      </c>
      <c r="F193" s="155">
        <v>-0.69028630833483817</v>
      </c>
    </row>
    <row r="194" spans="1:6">
      <c r="A194" s="151" t="s">
        <v>288</v>
      </c>
      <c r="B194" s="152">
        <v>9</v>
      </c>
      <c r="C194" s="153">
        <v>5.5187765194005856</v>
      </c>
      <c r="D194" s="154">
        <v>2</v>
      </c>
      <c r="E194" s="155">
        <v>-39.097516882228724</v>
      </c>
      <c r="F194" s="155">
        <v>-1.5795396820420404</v>
      </c>
    </row>
    <row r="195" spans="1:6">
      <c r="A195" s="151" t="s">
        <v>289</v>
      </c>
      <c r="B195" s="152">
        <v>17</v>
      </c>
      <c r="C195" s="153">
        <v>14.191590441096343</v>
      </c>
      <c r="D195" s="154">
        <v>14</v>
      </c>
      <c r="E195" s="155">
        <v>-1.1270025946843716</v>
      </c>
      <c r="F195" s="155">
        <v>-9.4104716656145032E-2</v>
      </c>
    </row>
    <row r="196" spans="1:6">
      <c r="A196" s="151" t="s">
        <v>290</v>
      </c>
      <c r="B196" s="152">
        <v>39</v>
      </c>
      <c r="C196" s="153">
        <v>36.378099195214531</v>
      </c>
      <c r="D196" s="154">
        <v>36</v>
      </c>
      <c r="E196" s="155">
        <v>-0.96948511593469588</v>
      </c>
      <c r="F196" s="155">
        <v>-0.10858233298468595</v>
      </c>
    </row>
    <row r="197" spans="1:6">
      <c r="A197" s="151" t="s">
        <v>291</v>
      </c>
      <c r="B197" s="152">
        <v>300</v>
      </c>
      <c r="C197" s="153">
        <v>296.10652712355898</v>
      </c>
      <c r="D197" s="154">
        <v>296</v>
      </c>
      <c r="E197" s="155">
        <v>-3.5509041186325405E-2</v>
      </c>
      <c r="F197" s="155">
        <v>-2.595710910720387E-2</v>
      </c>
    </row>
    <row r="198" spans="1:6">
      <c r="A198" s="148" t="s">
        <v>136</v>
      </c>
      <c r="B198" s="148">
        <v>380</v>
      </c>
      <c r="C198" s="156">
        <v>357.83594747279813</v>
      </c>
      <c r="D198" s="157">
        <v>349</v>
      </c>
      <c r="E198" s="158">
        <v>-2.325249334946875</v>
      </c>
      <c r="F198" s="158">
        <v>-2.7103385270475062</v>
      </c>
    </row>
    <row r="199" spans="1:6">
      <c r="E199" s="147"/>
      <c r="F199" s="147"/>
    </row>
    <row r="200" spans="1:6">
      <c r="E200" s="147"/>
      <c r="F200" s="147"/>
    </row>
    <row r="201" spans="1:6">
      <c r="A201" s="146" t="s">
        <v>309</v>
      </c>
      <c r="E201" s="147"/>
      <c r="F201" s="147"/>
    </row>
    <row r="202" spans="1:6" ht="38.25">
      <c r="A202" s="148" t="s">
        <v>280</v>
      </c>
      <c r="B202" s="148" t="s">
        <v>281</v>
      </c>
      <c r="C202" s="148" t="s">
        <v>282</v>
      </c>
      <c r="D202" s="148" t="s">
        <v>283</v>
      </c>
      <c r="E202" s="149" t="s">
        <v>284</v>
      </c>
      <c r="F202" s="150" t="s">
        <v>285</v>
      </c>
    </row>
    <row r="203" spans="1:6">
      <c r="A203" s="151" t="s">
        <v>286</v>
      </c>
      <c r="B203" s="152">
        <v>1</v>
      </c>
      <c r="C203" s="153">
        <v>0.18749413975450741</v>
      </c>
      <c r="D203" s="154">
        <v>0</v>
      </c>
      <c r="E203" s="155">
        <v>-18.749413975450739</v>
      </c>
      <c r="F203" s="155">
        <v>-0.21186837792259333</v>
      </c>
    </row>
    <row r="204" spans="1:6">
      <c r="A204" s="151" t="s">
        <v>287</v>
      </c>
      <c r="B204" s="152">
        <v>3</v>
      </c>
      <c r="C204" s="153">
        <v>1.2418625280070352</v>
      </c>
      <c r="D204" s="154">
        <v>1</v>
      </c>
      <c r="E204" s="155">
        <v>-8.0620842669011754</v>
      </c>
      <c r="F204" s="155">
        <v>-0.17494722859175552</v>
      </c>
    </row>
    <row r="205" spans="1:6">
      <c r="A205" s="151" t="s">
        <v>288</v>
      </c>
      <c r="B205" s="152">
        <v>5</v>
      </c>
      <c r="C205" s="153">
        <v>2.970897514480082</v>
      </c>
      <c r="D205" s="154">
        <v>1</v>
      </c>
      <c r="E205" s="155">
        <v>-39.417950289601642</v>
      </c>
      <c r="F205" s="155">
        <v>-1.5924851916999063</v>
      </c>
    </row>
    <row r="206" spans="1:6">
      <c r="A206" s="151" t="s">
        <v>289</v>
      </c>
      <c r="B206" s="152">
        <v>15</v>
      </c>
      <c r="C206" s="153">
        <v>12.819138125885329</v>
      </c>
      <c r="D206" s="154">
        <v>15</v>
      </c>
      <c r="E206" s="155">
        <v>14.539079160764471</v>
      </c>
      <c r="F206" s="155">
        <v>1.2140131099238334</v>
      </c>
    </row>
    <row r="207" spans="1:6">
      <c r="A207" s="151" t="s">
        <v>290</v>
      </c>
      <c r="B207" s="152">
        <v>38</v>
      </c>
      <c r="C207" s="153">
        <v>35.351493713087329</v>
      </c>
      <c r="D207" s="154">
        <v>35</v>
      </c>
      <c r="E207" s="155">
        <v>-0.92498345549297167</v>
      </c>
      <c r="F207" s="155">
        <v>-0.10359814701521283</v>
      </c>
    </row>
    <row r="208" spans="1:6">
      <c r="A208" s="151" t="s">
        <v>291</v>
      </c>
      <c r="B208" s="152">
        <v>172</v>
      </c>
      <c r="C208" s="153">
        <v>169.64916868549253</v>
      </c>
      <c r="D208" s="154">
        <v>171</v>
      </c>
      <c r="E208" s="155">
        <v>0.78536704331829865</v>
      </c>
      <c r="F208" s="155">
        <v>0.57410330866567627</v>
      </c>
    </row>
    <row r="209" spans="1:6">
      <c r="A209" s="148" t="s">
        <v>136</v>
      </c>
      <c r="B209" s="148">
        <v>234</v>
      </c>
      <c r="C209" s="156">
        <v>222.2200547067068</v>
      </c>
      <c r="D209" s="157">
        <v>223</v>
      </c>
      <c r="E209" s="158">
        <v>0.33330995439880157</v>
      </c>
      <c r="F209" s="158">
        <v>-0.29478252663995841</v>
      </c>
    </row>
    <row r="211" spans="1:6">
      <c r="A211" s="48" t="s">
        <v>141</v>
      </c>
    </row>
    <row r="212" spans="1:6" ht="15">
      <c r="A212"/>
    </row>
    <row r="213" spans="1:6">
      <c r="A213" s="50" t="s">
        <v>6</v>
      </c>
    </row>
    <row r="214" spans="1:6">
      <c r="A214" s="51" t="s">
        <v>7</v>
      </c>
    </row>
    <row r="215" spans="1:6">
      <c r="A215" s="51" t="s">
        <v>8</v>
      </c>
    </row>
    <row r="216" spans="1:6">
      <c r="A216" s="52" t="s">
        <v>63</v>
      </c>
    </row>
  </sheetData>
  <sheetProtection password="DE48" sheet="1" objects="1" scenarios="1"/>
  <hyperlinks>
    <hyperlink ref="G3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scale="97" orientation="landscape" r:id="rId1"/>
  <rowBreaks count="6" manualBreakCount="6">
    <brk id="34" max="16383" man="1"/>
    <brk id="67" max="16383" man="1"/>
    <brk id="100" max="16383" man="1"/>
    <brk id="133" max="16383" man="1"/>
    <brk id="166" max="16383" man="1"/>
    <brk id="19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/>
  </sheetViews>
  <sheetFormatPr defaultRowHeight="15"/>
  <cols>
    <col min="1" max="1" width="15.42578125" customWidth="1"/>
    <col min="2" max="3" width="12.42578125" customWidth="1"/>
  </cols>
  <sheetData>
    <row r="1" spans="1:5">
      <c r="A1" s="101" t="s">
        <v>316</v>
      </c>
    </row>
    <row r="2" spans="1:5">
      <c r="E2" s="168" t="s">
        <v>87</v>
      </c>
    </row>
    <row r="3" spans="1:5">
      <c r="A3" s="137" t="s">
        <v>310</v>
      </c>
      <c r="B3" s="137" t="s">
        <v>311</v>
      </c>
      <c r="C3" s="137" t="s">
        <v>321</v>
      </c>
    </row>
    <row r="4" spans="1:5">
      <c r="A4" s="95" t="s">
        <v>51</v>
      </c>
      <c r="B4" s="95">
        <v>805</v>
      </c>
      <c r="C4" s="161">
        <v>-1.81</v>
      </c>
    </row>
    <row r="5" spans="1:5">
      <c r="A5" s="95" t="s">
        <v>36</v>
      </c>
      <c r="B5" s="95">
        <v>361</v>
      </c>
      <c r="C5" s="161">
        <v>-1.61</v>
      </c>
    </row>
    <row r="6" spans="1:5">
      <c r="A6" s="95" t="s">
        <v>26</v>
      </c>
      <c r="B6" s="95">
        <v>356</v>
      </c>
      <c r="C6" s="161">
        <v>-1.52</v>
      </c>
    </row>
    <row r="7" spans="1:5">
      <c r="A7" s="95" t="s">
        <v>44</v>
      </c>
      <c r="B7" s="95">
        <v>562</v>
      </c>
      <c r="C7" s="161">
        <v>-1.0900000000000001</v>
      </c>
    </row>
    <row r="8" spans="1:5">
      <c r="A8" s="95" t="s">
        <v>52</v>
      </c>
      <c r="B8" s="95">
        <v>434</v>
      </c>
      <c r="C8" s="161">
        <v>-0.92</v>
      </c>
    </row>
    <row r="9" spans="1:5">
      <c r="A9" s="95" t="s">
        <v>40</v>
      </c>
      <c r="B9" s="95">
        <v>1082</v>
      </c>
      <c r="C9" s="161">
        <v>-0.45</v>
      </c>
    </row>
    <row r="10" spans="1:5">
      <c r="A10" s="95" t="s">
        <v>38</v>
      </c>
      <c r="B10" s="95">
        <v>332</v>
      </c>
      <c r="C10" s="161">
        <v>-0.2</v>
      </c>
      <c r="E10" s="127"/>
    </row>
    <row r="11" spans="1:5">
      <c r="A11" s="95" t="s">
        <v>34</v>
      </c>
      <c r="B11" s="95">
        <v>265</v>
      </c>
      <c r="C11" s="161">
        <v>-0.14000000000000001</v>
      </c>
      <c r="D11" s="159" t="s">
        <v>312</v>
      </c>
    </row>
    <row r="12" spans="1:5">
      <c r="A12" s="95" t="s">
        <v>317</v>
      </c>
      <c r="B12" s="95">
        <v>673</v>
      </c>
      <c r="C12" s="161">
        <v>0.03</v>
      </c>
      <c r="D12" s="159"/>
    </row>
    <row r="13" spans="1:5">
      <c r="A13" s="95" t="s">
        <v>32</v>
      </c>
      <c r="B13" s="95">
        <v>880</v>
      </c>
      <c r="C13" s="161">
        <v>0.09</v>
      </c>
      <c r="D13" s="159"/>
    </row>
    <row r="14" spans="1:5">
      <c r="A14" s="95" t="s">
        <v>47</v>
      </c>
      <c r="B14" s="95">
        <v>1508</v>
      </c>
      <c r="C14" s="161">
        <v>0.41</v>
      </c>
    </row>
    <row r="15" spans="1:5">
      <c r="A15" s="95" t="s">
        <v>24</v>
      </c>
      <c r="B15" s="95">
        <v>706</v>
      </c>
      <c r="C15" s="161">
        <v>0.45</v>
      </c>
    </row>
    <row r="16" spans="1:5">
      <c r="A16" s="95" t="s">
        <v>318</v>
      </c>
      <c r="B16" s="95">
        <v>582</v>
      </c>
      <c r="C16" s="161">
        <v>0.5</v>
      </c>
    </row>
    <row r="17" spans="1:4">
      <c r="A17" s="95" t="s">
        <v>319</v>
      </c>
      <c r="B17" s="95">
        <v>147</v>
      </c>
      <c r="C17" s="161">
        <v>0.84</v>
      </c>
      <c r="D17" s="159" t="s">
        <v>312</v>
      </c>
    </row>
    <row r="18" spans="1:4">
      <c r="A18" s="95" t="s">
        <v>27</v>
      </c>
      <c r="B18" s="95">
        <v>653</v>
      </c>
      <c r="C18" s="161">
        <v>1.02</v>
      </c>
      <c r="D18" s="159"/>
    </row>
    <row r="19" spans="1:4">
      <c r="A19" s="95" t="s">
        <v>46</v>
      </c>
      <c r="B19" s="95">
        <v>502</v>
      </c>
      <c r="C19" s="161">
        <v>1.22</v>
      </c>
    </row>
    <row r="20" spans="1:4">
      <c r="A20" s="95" t="s">
        <v>61</v>
      </c>
      <c r="B20" s="95">
        <v>463</v>
      </c>
      <c r="C20" s="161">
        <v>1.47</v>
      </c>
      <c r="D20" s="159"/>
    </row>
    <row r="21" spans="1:4">
      <c r="A21" s="95" t="s">
        <v>50</v>
      </c>
      <c r="B21" s="95">
        <v>480</v>
      </c>
      <c r="C21" s="161">
        <v>2.1800000000000002</v>
      </c>
      <c r="D21" s="159"/>
    </row>
    <row r="22" spans="1:4">
      <c r="A22" s="95" t="s">
        <v>42</v>
      </c>
      <c r="B22" s="95">
        <v>229</v>
      </c>
      <c r="C22" s="161">
        <v>2.57</v>
      </c>
      <c r="D22" s="159" t="s">
        <v>312</v>
      </c>
    </row>
    <row r="23" spans="1:4" ht="17.25">
      <c r="A23" s="160" t="s">
        <v>313</v>
      </c>
    </row>
    <row r="24" spans="1:4" ht="17.25">
      <c r="A24" s="160" t="s">
        <v>314</v>
      </c>
    </row>
    <row r="25" spans="1:4" ht="17.25">
      <c r="A25" s="160" t="s">
        <v>315</v>
      </c>
    </row>
    <row r="27" spans="1:4">
      <c r="A27" s="48" t="s">
        <v>141</v>
      </c>
    </row>
    <row r="29" spans="1:4">
      <c r="A29" s="50" t="s">
        <v>6</v>
      </c>
    </row>
    <row r="30" spans="1:4">
      <c r="A30" s="51" t="s">
        <v>7</v>
      </c>
    </row>
    <row r="31" spans="1:4">
      <c r="A31" s="51" t="s">
        <v>8</v>
      </c>
    </row>
    <row r="32" spans="1:4">
      <c r="A32" s="52" t="s">
        <v>63</v>
      </c>
    </row>
  </sheetData>
  <sheetProtection password="DE48" sheet="1" objects="1" scenarios="1"/>
  <hyperlinks>
    <hyperlink ref="E2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Normal="100" workbookViewId="0"/>
  </sheetViews>
  <sheetFormatPr defaultRowHeight="15"/>
  <cols>
    <col min="1" max="1" width="39.28515625" customWidth="1"/>
    <col min="2" max="13" width="7.28515625" customWidth="1"/>
  </cols>
  <sheetData>
    <row r="1" spans="1:15">
      <c r="A1" s="18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>
      <c r="A3" s="23" t="s">
        <v>66</v>
      </c>
      <c r="B3" s="24"/>
      <c r="C3" s="25" t="s">
        <v>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>
      <c r="A4" s="25"/>
      <c r="B4" s="26"/>
      <c r="C4" s="25" t="s">
        <v>68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>
      <c r="A5" s="25"/>
      <c r="B5" s="27"/>
      <c r="C5" s="25" t="s">
        <v>69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>
      <c r="A7" s="28"/>
      <c r="B7" s="175">
        <v>2014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168" t="s">
        <v>87</v>
      </c>
    </row>
    <row r="8" spans="1:15" ht="26.25">
      <c r="A8" s="29" t="s">
        <v>70</v>
      </c>
      <c r="B8" s="30" t="s">
        <v>71</v>
      </c>
      <c r="C8" s="30" t="s">
        <v>72</v>
      </c>
      <c r="D8" s="30" t="s">
        <v>73</v>
      </c>
      <c r="E8" s="30" t="s">
        <v>74</v>
      </c>
      <c r="F8" s="30" t="s">
        <v>75</v>
      </c>
      <c r="G8" s="30" t="s">
        <v>76</v>
      </c>
      <c r="H8" s="30" t="s">
        <v>77</v>
      </c>
      <c r="I8" s="30" t="s">
        <v>78</v>
      </c>
      <c r="J8" s="30" t="s">
        <v>79</v>
      </c>
      <c r="K8" s="30" t="s">
        <v>80</v>
      </c>
      <c r="L8" s="30" t="s">
        <v>81</v>
      </c>
      <c r="M8" s="30" t="s">
        <v>82</v>
      </c>
      <c r="N8" s="31" t="s">
        <v>83</v>
      </c>
    </row>
    <row r="9" spans="1:15">
      <c r="A9" s="26" t="s">
        <v>54</v>
      </c>
      <c r="B9" s="32">
        <f>VLOOKUP([1]Fig!$A9,Data,2,FALSE)</f>
        <v>34</v>
      </c>
      <c r="C9" s="32">
        <f>VLOOKUP([1]Fig!$A9,Data,3,FALSE)</f>
        <v>13</v>
      </c>
      <c r="D9" s="33"/>
      <c r="E9" s="33"/>
      <c r="F9" s="33"/>
      <c r="G9" s="33"/>
      <c r="H9" s="33"/>
      <c r="I9" s="33"/>
      <c r="J9" s="33"/>
      <c r="K9" s="33"/>
      <c r="L9" s="33"/>
      <c r="M9" s="32">
        <f>VLOOKUP([1]Fig!$A9,Data,13,FALSE)</f>
        <v>25</v>
      </c>
      <c r="N9" s="34">
        <f>VLOOKUP([1]Fig!$A9,Data,14,FALSE)</f>
        <v>72</v>
      </c>
    </row>
    <row r="10" spans="1:15">
      <c r="A10" s="26" t="s">
        <v>25</v>
      </c>
      <c r="B10" s="32">
        <f>VLOOKUP([1]Fig!$A10,Data,2,FALSE)</f>
        <v>10</v>
      </c>
      <c r="C10" s="32">
        <f>VLOOKUP([1]Fig!$A10,Data,3,FALSE)</f>
        <v>6</v>
      </c>
      <c r="D10" s="32">
        <f>VLOOKUP([1]Fig!$A10,Data,4,FALSE)</f>
        <v>4</v>
      </c>
      <c r="E10" s="32">
        <f>VLOOKUP([1]Fig!$A10,Data,5,FALSE)</f>
        <v>8</v>
      </c>
      <c r="F10" s="32">
        <f>VLOOKUP([1]Fig!$A10,Data,6,FALSE)</f>
        <v>10</v>
      </c>
      <c r="G10" s="32">
        <f>VLOOKUP([1]Fig!$A10,Data,7,FALSE)</f>
        <v>3</v>
      </c>
      <c r="H10" s="32">
        <f>VLOOKUP([1]Fig!$A10,Data,8,FALSE)</f>
        <v>7</v>
      </c>
      <c r="I10" s="32">
        <f>VLOOKUP([1]Fig!$A10,Data,9,FALSE)</f>
        <v>9</v>
      </c>
      <c r="J10" s="32">
        <f>VLOOKUP([1]Fig!$A10,Data,10,FALSE)</f>
        <v>8</v>
      </c>
      <c r="K10" s="32">
        <f>VLOOKUP([1]Fig!$A10,Data,11,FALSE)</f>
        <v>10</v>
      </c>
      <c r="L10" s="32">
        <f>VLOOKUP([1]Fig!$A10,Data,12,FALSE)</f>
        <v>7</v>
      </c>
      <c r="M10" s="32">
        <f>VLOOKUP([1]Fig!$A10,Data,13,FALSE)</f>
        <v>12</v>
      </c>
      <c r="N10" s="34">
        <f>VLOOKUP([1]Fig!$A10,Data,14,FALSE)</f>
        <v>94</v>
      </c>
    </row>
    <row r="11" spans="1:15">
      <c r="A11" s="26" t="s">
        <v>55</v>
      </c>
      <c r="B11" s="32">
        <f>VLOOKUP([1]Fig!$A11,Data,2,FALSE)</f>
        <v>18</v>
      </c>
      <c r="C11" s="32">
        <f>VLOOKUP([1]Fig!$A11,Data,3,FALSE)</f>
        <v>17</v>
      </c>
      <c r="D11" s="32">
        <f>VLOOKUP([1]Fig!$A11,Data,4,FALSE)</f>
        <v>13</v>
      </c>
      <c r="E11" s="32">
        <f>VLOOKUP([1]Fig!$A11,Data,5,FALSE)</f>
        <v>24</v>
      </c>
      <c r="F11" s="32">
        <f>VLOOKUP([1]Fig!$A11,Data,6,FALSE)</f>
        <v>17</v>
      </c>
      <c r="G11" s="32">
        <f>VLOOKUP([1]Fig!$A11,Data,7,FALSE)</f>
        <v>13</v>
      </c>
      <c r="H11" s="32">
        <f>VLOOKUP([1]Fig!$A11,Data,8,FALSE)</f>
        <v>18</v>
      </c>
      <c r="I11" s="32">
        <f>VLOOKUP([1]Fig!$A11,Data,9,FALSE)</f>
        <v>9</v>
      </c>
      <c r="J11" s="32">
        <f>VLOOKUP([1]Fig!$A11,Data,10,FALSE)</f>
        <v>20</v>
      </c>
      <c r="K11" s="32">
        <f>VLOOKUP([1]Fig!$A11,Data,11,FALSE)</f>
        <v>13</v>
      </c>
      <c r="L11" s="32">
        <f>VLOOKUP([1]Fig!$A11,Data,12,FALSE)</f>
        <v>13</v>
      </c>
      <c r="M11" s="32">
        <f>VLOOKUP([1]Fig!$A11,Data,13,FALSE)</f>
        <v>12</v>
      </c>
      <c r="N11" s="34">
        <f>VLOOKUP([1]Fig!$A11,Data,14,FALSE)</f>
        <v>187</v>
      </c>
    </row>
    <row r="12" spans="1:15">
      <c r="A12" s="26" t="s">
        <v>56</v>
      </c>
      <c r="B12" s="33"/>
      <c r="C12" s="33"/>
      <c r="D12" s="33"/>
      <c r="E12" s="33"/>
      <c r="F12" s="32">
        <f>VLOOKUP([1]Fig!$A12,Data,6,FALSE)</f>
        <v>11</v>
      </c>
      <c r="G12" s="32">
        <f>VLOOKUP([1]Fig!$A12,Data,7,FALSE)</f>
        <v>10</v>
      </c>
      <c r="H12" s="32">
        <f>VLOOKUP([1]Fig!$A12,Data,8,FALSE)</f>
        <v>8</v>
      </c>
      <c r="I12" s="32">
        <f>VLOOKUP([1]Fig!$A12,Data,9,FALSE)</f>
        <v>12</v>
      </c>
      <c r="J12" s="32">
        <f>VLOOKUP([1]Fig!$A12,Data,10,FALSE)</f>
        <v>16</v>
      </c>
      <c r="K12" s="32">
        <f>VLOOKUP([1]Fig!$A12,Data,11,FALSE)</f>
        <v>16</v>
      </c>
      <c r="L12" s="32">
        <f>VLOOKUP([1]Fig!$A12,Data,12,FALSE)</f>
        <v>9</v>
      </c>
      <c r="M12" s="32">
        <f>VLOOKUP([1]Fig!$A12,Data,13,FALSE)</f>
        <v>10</v>
      </c>
      <c r="N12" s="34">
        <f>VLOOKUP([1]Fig!$A12,Data,14,FALSE)</f>
        <v>92</v>
      </c>
    </row>
    <row r="13" spans="1:15">
      <c r="A13" s="26" t="s">
        <v>29</v>
      </c>
      <c r="B13" s="32">
        <f>VLOOKUP([1]Fig!$A13,Data,2,FALSE)</f>
        <v>19</v>
      </c>
      <c r="C13" s="32">
        <f>VLOOKUP([1]Fig!$A13,Data,3,FALSE)</f>
        <v>15</v>
      </c>
      <c r="D13" s="32">
        <f>VLOOKUP([1]Fig!$A13,Data,4,FALSE)</f>
        <v>16</v>
      </c>
      <c r="E13" s="32">
        <f>VLOOKUP([1]Fig!$A13,Data,5,FALSE)</f>
        <v>17</v>
      </c>
      <c r="F13" s="32">
        <f>VLOOKUP([1]Fig!$A13,Data,6,FALSE)</f>
        <v>9</v>
      </c>
      <c r="G13" s="32">
        <f>VLOOKUP([1]Fig!$A13,Data,7,FALSE)</f>
        <v>19</v>
      </c>
      <c r="H13" s="32">
        <f>VLOOKUP([1]Fig!$A13,Data,8,FALSE)</f>
        <v>17</v>
      </c>
      <c r="I13" s="32">
        <f>VLOOKUP([1]Fig!$A13,Data,9,FALSE)</f>
        <v>11</v>
      </c>
      <c r="J13" s="32">
        <f>VLOOKUP([1]Fig!$A13,Data,10,FALSE)</f>
        <v>15</v>
      </c>
      <c r="K13" s="32">
        <f>VLOOKUP([1]Fig!$A13,Data,11,FALSE)</f>
        <v>23</v>
      </c>
      <c r="L13" s="32">
        <f>VLOOKUP([1]Fig!$A13,Data,12,FALSE)</f>
        <v>7</v>
      </c>
      <c r="M13" s="32">
        <f>VLOOKUP([1]Fig!$A13,Data,13,FALSE)</f>
        <v>12</v>
      </c>
      <c r="N13" s="34">
        <f>VLOOKUP([1]Fig!$A13,Data,14,FALSE)</f>
        <v>180</v>
      </c>
    </row>
    <row r="14" spans="1:15">
      <c r="A14" s="26" t="s">
        <v>31</v>
      </c>
      <c r="B14" s="32">
        <f>VLOOKUP([1]Fig!$A14,Data,2,FALSE)</f>
        <v>15</v>
      </c>
      <c r="C14" s="32">
        <f>VLOOKUP([1]Fig!$A14,Data,3,FALSE)</f>
        <v>28</v>
      </c>
      <c r="D14" s="32">
        <f>VLOOKUP([1]Fig!$A14,Data,4,FALSE)</f>
        <v>23</v>
      </c>
      <c r="E14" s="32">
        <f>VLOOKUP([1]Fig!$A14,Data,5,FALSE)</f>
        <v>22</v>
      </c>
      <c r="F14" s="32">
        <f>VLOOKUP([1]Fig!$A14,Data,6,FALSE)</f>
        <v>26</v>
      </c>
      <c r="G14" s="32">
        <f>VLOOKUP([1]Fig!$A14,Data,7,FALSE)</f>
        <v>21</v>
      </c>
      <c r="H14" s="32">
        <f>VLOOKUP([1]Fig!$A14,Data,8,FALSE)</f>
        <v>35</v>
      </c>
      <c r="I14" s="32">
        <f>VLOOKUP([1]Fig!$A14,Data,9,FALSE)</f>
        <v>23</v>
      </c>
      <c r="J14" s="32">
        <f>VLOOKUP([1]Fig!$A14,Data,10,FALSE)</f>
        <v>23</v>
      </c>
      <c r="K14" s="32">
        <f>VLOOKUP([1]Fig!$A14,Data,11,FALSE)</f>
        <v>19</v>
      </c>
      <c r="L14" s="32">
        <f>VLOOKUP([1]Fig!$A14,Data,12,FALSE)</f>
        <v>23</v>
      </c>
      <c r="M14" s="32">
        <f>VLOOKUP([1]Fig!$A14,Data,13,FALSE)</f>
        <v>34</v>
      </c>
      <c r="N14" s="34">
        <f>VLOOKUP([1]Fig!$A14,Data,14,FALSE)</f>
        <v>292</v>
      </c>
    </row>
    <row r="15" spans="1:15">
      <c r="A15" s="26" t="s">
        <v>33</v>
      </c>
      <c r="B15" s="32">
        <f>VLOOKUP([1]Fig!$A15,Data,2,FALSE)</f>
        <v>4</v>
      </c>
      <c r="C15" s="32">
        <f>VLOOKUP([1]Fig!$A15,Data,3,FALSE)</f>
        <v>4</v>
      </c>
      <c r="D15" s="32">
        <f>VLOOKUP([1]Fig!$A15,Data,4,FALSE)</f>
        <v>7</v>
      </c>
      <c r="E15" s="32">
        <f>VLOOKUP([1]Fig!$A15,Data,5,FALSE)</f>
        <v>4</v>
      </c>
      <c r="F15" s="32">
        <f>VLOOKUP([1]Fig!$A15,Data,6,FALSE)</f>
        <v>11</v>
      </c>
      <c r="G15" s="32">
        <f>VLOOKUP([1]Fig!$A15,Data,7,FALSE)</f>
        <v>5</v>
      </c>
      <c r="H15" s="32">
        <f>VLOOKUP([1]Fig!$A15,Data,8,FALSE)</f>
        <v>12</v>
      </c>
      <c r="I15" s="33"/>
      <c r="J15" s="32">
        <f>VLOOKUP([1]Fig!$A15,Data,10,FALSE)</f>
        <v>6</v>
      </c>
      <c r="K15" s="32">
        <f>VLOOKUP([1]Fig!$A15,Data,11,FALSE)</f>
        <v>13</v>
      </c>
      <c r="L15" s="32">
        <f>VLOOKUP([1]Fig!$A15,Data,12,FALSE)</f>
        <v>8</v>
      </c>
      <c r="M15" s="32">
        <f>VLOOKUP([1]Fig!$A15,Data,13,FALSE)</f>
        <v>12</v>
      </c>
      <c r="N15" s="34">
        <f>VLOOKUP([1]Fig!$A15,Data,14,FALSE)</f>
        <v>86</v>
      </c>
    </row>
    <row r="16" spans="1:15">
      <c r="A16" s="26" t="s">
        <v>35</v>
      </c>
      <c r="B16" s="32">
        <f>VLOOKUP([1]Fig!$A16,Data,2,FALSE)</f>
        <v>3</v>
      </c>
      <c r="C16" s="32">
        <f>VLOOKUP([1]Fig!$A16,Data,3,FALSE)</f>
        <v>5</v>
      </c>
      <c r="D16" s="32">
        <f>VLOOKUP([1]Fig!$A16,Data,4,FALSE)</f>
        <v>9</v>
      </c>
      <c r="E16" s="32">
        <f>VLOOKUP([1]Fig!$A16,Data,5,FALSE)</f>
        <v>12</v>
      </c>
      <c r="F16" s="32">
        <f>VLOOKUP([1]Fig!$A16,Data,6,FALSE)</f>
        <v>2</v>
      </c>
      <c r="G16" s="32">
        <f>VLOOKUP([1]Fig!$A16,Data,7,FALSE)</f>
        <v>5</v>
      </c>
      <c r="H16" s="32">
        <f>VLOOKUP([1]Fig!$A16,Data,8,FALSE)</f>
        <v>6</v>
      </c>
      <c r="I16" s="32">
        <f>VLOOKUP([1]Fig!$A16,Data,9,FALSE)</f>
        <v>14</v>
      </c>
      <c r="J16" s="32">
        <f>VLOOKUP([1]Fig!$A16,Data,10,FALSE)</f>
        <v>9</v>
      </c>
      <c r="K16" s="32">
        <f>VLOOKUP([1]Fig!$A16,Data,11,FALSE)</f>
        <v>8</v>
      </c>
      <c r="L16" s="32">
        <f>VLOOKUP([1]Fig!$A16,Data,12,FALSE)</f>
        <v>2</v>
      </c>
      <c r="M16" s="32">
        <f>VLOOKUP([1]Fig!$A16,Data,13,FALSE)</f>
        <v>9</v>
      </c>
      <c r="N16" s="34">
        <f>VLOOKUP([1]Fig!$A16,Data,14,FALSE)</f>
        <v>84</v>
      </c>
    </row>
    <row r="17" spans="1:14">
      <c r="A17" s="26" t="s">
        <v>37</v>
      </c>
      <c r="B17" s="32">
        <f>VLOOKUP([1]Fig!$A17,Data,2,FALSE)</f>
        <v>14</v>
      </c>
      <c r="C17" s="32">
        <f>VLOOKUP([1]Fig!$A17,Data,3,FALSE)</f>
        <v>5</v>
      </c>
      <c r="D17" s="32">
        <f>VLOOKUP([1]Fig!$A17,Data,4,FALSE)</f>
        <v>7</v>
      </c>
      <c r="E17" s="32">
        <f>VLOOKUP([1]Fig!$A17,Data,5,FALSE)</f>
        <v>6</v>
      </c>
      <c r="F17" s="32">
        <f>VLOOKUP([1]Fig!$A17,Data,6,FALSE)</f>
        <v>6</v>
      </c>
      <c r="G17" s="32">
        <f>VLOOKUP([1]Fig!$A17,Data,7,FALSE)</f>
        <v>12</v>
      </c>
      <c r="H17" s="32">
        <f>VLOOKUP([1]Fig!$A17,Data,8,FALSE)</f>
        <v>5</v>
      </c>
      <c r="I17" s="32">
        <f>VLOOKUP([1]Fig!$A17,Data,9,FALSE)</f>
        <v>6</v>
      </c>
      <c r="J17" s="32">
        <f>VLOOKUP([1]Fig!$A17,Data,10,FALSE)</f>
        <v>8</v>
      </c>
      <c r="K17" s="32">
        <f>VLOOKUP([1]Fig!$A17,Data,11,FALSE)</f>
        <v>5</v>
      </c>
      <c r="L17" s="32">
        <f>VLOOKUP([1]Fig!$A17,Data,12,FALSE)</f>
        <v>9</v>
      </c>
      <c r="M17" s="32">
        <f>VLOOKUP([1]Fig!$A17,Data,13,FALSE)</f>
        <v>7</v>
      </c>
      <c r="N17" s="34">
        <f>VLOOKUP([1]Fig!$A17,Data,14,FALSE)</f>
        <v>90</v>
      </c>
    </row>
    <row r="18" spans="1:14">
      <c r="A18" s="26" t="s">
        <v>39</v>
      </c>
      <c r="B18" s="32">
        <f>VLOOKUP([1]Fig!$A18,Data,2,FALSE)</f>
        <v>29</v>
      </c>
      <c r="C18" s="32">
        <f>VLOOKUP([1]Fig!$A18,Data,3,FALSE)</f>
        <v>28</v>
      </c>
      <c r="D18" s="32">
        <f>VLOOKUP([1]Fig!$A18,Data,4,FALSE)</f>
        <v>18</v>
      </c>
      <c r="E18" s="32">
        <f>VLOOKUP([1]Fig!$A18,Data,5,FALSE)</f>
        <v>22</v>
      </c>
      <c r="F18" s="32">
        <f>VLOOKUP([1]Fig!$A18,Data,6,FALSE)</f>
        <v>17</v>
      </c>
      <c r="G18" s="32">
        <f>VLOOKUP([1]Fig!$A18,Data,7,FALSE)</f>
        <v>15</v>
      </c>
      <c r="H18" s="32">
        <f>VLOOKUP([1]Fig!$A18,Data,8,FALSE)</f>
        <v>31</v>
      </c>
      <c r="I18" s="32">
        <f>VLOOKUP([1]Fig!$A18,Data,9,FALSE)</f>
        <v>30</v>
      </c>
      <c r="J18" s="32">
        <f>VLOOKUP([1]Fig!$A18,Data,10,FALSE)</f>
        <v>22</v>
      </c>
      <c r="K18" s="32">
        <f>VLOOKUP([1]Fig!$A18,Data,11,FALSE)</f>
        <v>18</v>
      </c>
      <c r="L18" s="32">
        <f>VLOOKUP([1]Fig!$A18,Data,12,FALSE)</f>
        <v>15</v>
      </c>
      <c r="M18" s="32">
        <f>VLOOKUP([1]Fig!$A18,Data,13,FALSE)</f>
        <v>27</v>
      </c>
      <c r="N18" s="34">
        <f>VLOOKUP([1]Fig!$A18,Data,14,FALSE)</f>
        <v>272</v>
      </c>
    </row>
    <row r="19" spans="1:14">
      <c r="A19" s="26" t="s">
        <v>41</v>
      </c>
      <c r="B19" s="32">
        <f>VLOOKUP([1]Fig!$A19,Data,2,FALSE)</f>
        <v>5</v>
      </c>
      <c r="C19" s="32">
        <f>VLOOKUP([1]Fig!$A19,Data,3,FALSE)</f>
        <v>4</v>
      </c>
      <c r="D19" s="32">
        <f>VLOOKUP([1]Fig!$A19,Data,4,FALSE)</f>
        <v>2</v>
      </c>
      <c r="E19" s="32">
        <f>VLOOKUP([1]Fig!$A19,Data,5,FALSE)</f>
        <v>3</v>
      </c>
      <c r="F19" s="32">
        <f>VLOOKUP([1]Fig!$A19,Data,6,FALSE)</f>
        <v>4</v>
      </c>
      <c r="G19" s="32">
        <f>VLOOKUP([1]Fig!$A19,Data,7,FALSE)</f>
        <v>6</v>
      </c>
      <c r="H19" s="32">
        <f>VLOOKUP([1]Fig!$A19,Data,8,FALSE)</f>
        <v>7</v>
      </c>
      <c r="I19" s="32">
        <f>VLOOKUP([1]Fig!$A19,Data,9,FALSE)</f>
        <v>7</v>
      </c>
      <c r="J19" s="32">
        <f>VLOOKUP([1]Fig!$A19,Data,10,FALSE)</f>
        <v>3</v>
      </c>
      <c r="K19" s="32">
        <f>VLOOKUP([1]Fig!$A19,Data,11,FALSE)</f>
        <v>5</v>
      </c>
      <c r="L19" s="32">
        <f>VLOOKUP([1]Fig!$A19,Data,12,FALSE)</f>
        <v>5</v>
      </c>
      <c r="M19" s="32">
        <f>VLOOKUP([1]Fig!$A19,Data,13,FALSE)</f>
        <v>8</v>
      </c>
      <c r="N19" s="34">
        <f>VLOOKUP([1]Fig!$A19,Data,14,FALSE)</f>
        <v>59</v>
      </c>
    </row>
    <row r="20" spans="1:14">
      <c r="A20" s="26" t="s">
        <v>84</v>
      </c>
      <c r="B20" s="32">
        <f>VLOOKUP([1]Fig!$A20,Data,2,FALSE)</f>
        <v>13</v>
      </c>
      <c r="C20" s="35">
        <f>VLOOKUP([1]Fig!$A20,Data,3,FALSE)</f>
        <v>3</v>
      </c>
      <c r="D20" s="32">
        <f>VLOOKUP([1]Fig!$A20,Data,4,FALSE)</f>
        <v>11</v>
      </c>
      <c r="E20" s="33"/>
      <c r="F20" s="33"/>
      <c r="G20" s="33"/>
      <c r="H20" s="33"/>
      <c r="I20" s="33"/>
      <c r="J20" s="33"/>
      <c r="K20" s="33"/>
      <c r="L20" s="32">
        <f>VLOOKUP([1]Fig!$A20,Data,12,FALSE)</f>
        <v>14</v>
      </c>
      <c r="M20" s="32">
        <f>VLOOKUP([1]Fig!$A20,Data,13,FALSE)</f>
        <v>9</v>
      </c>
      <c r="N20" s="34">
        <f>VLOOKUP([1]Fig!$A20,Data,14,FALSE)</f>
        <v>50</v>
      </c>
    </row>
    <row r="21" spans="1:14">
      <c r="A21" s="26" t="s">
        <v>45</v>
      </c>
      <c r="B21" s="32">
        <f>VLOOKUP([1]Fig!$A21,Data,2,FALSE)</f>
        <v>17</v>
      </c>
      <c r="C21" s="32">
        <f>VLOOKUP([1]Fig!$A21,Data,3,FALSE)</f>
        <v>7</v>
      </c>
      <c r="D21" s="32">
        <f>VLOOKUP([1]Fig!$A21,Data,4,FALSE)</f>
        <v>8</v>
      </c>
      <c r="E21" s="32">
        <f>VLOOKUP([1]Fig!$A21,Data,5,FALSE)</f>
        <v>14</v>
      </c>
      <c r="F21" s="32">
        <f>VLOOKUP([1]Fig!$A21,Data,6,FALSE)</f>
        <v>10</v>
      </c>
      <c r="G21" s="32">
        <f>VLOOKUP([1]Fig!$A21,Data,7,FALSE)</f>
        <v>25</v>
      </c>
      <c r="H21" s="32">
        <f>VLOOKUP([1]Fig!$A21,Data,8,FALSE)</f>
        <v>14</v>
      </c>
      <c r="I21" s="32">
        <f>VLOOKUP([1]Fig!$A21,Data,9,FALSE)</f>
        <v>23</v>
      </c>
      <c r="J21" s="32">
        <f>VLOOKUP([1]Fig!$A21,Data,10,FALSE)</f>
        <v>16</v>
      </c>
      <c r="K21" s="32">
        <f>VLOOKUP([1]Fig!$A21,Data,11,FALSE)</f>
        <v>13</v>
      </c>
      <c r="L21" s="32">
        <f>VLOOKUP([1]Fig!$A21,Data,12,FALSE)</f>
        <v>11</v>
      </c>
      <c r="M21" s="32">
        <f>VLOOKUP([1]Fig!$A21,Data,13,FALSE)</f>
        <v>7</v>
      </c>
      <c r="N21" s="34">
        <f>VLOOKUP([1]Fig!$A21,Data,14,FALSE)</f>
        <v>165</v>
      </c>
    </row>
    <row r="22" spans="1:14">
      <c r="A22" s="26" t="s">
        <v>43</v>
      </c>
      <c r="B22" s="32">
        <f>VLOOKUP([1]Fig!$A22,Data,2,FALSE)</f>
        <v>21</v>
      </c>
      <c r="C22" s="32">
        <f>VLOOKUP([1]Fig!$A22,Data,3,FALSE)</f>
        <v>14</v>
      </c>
      <c r="D22" s="32">
        <f>VLOOKUP([1]Fig!$A22,Data,4,FALSE)</f>
        <v>16</v>
      </c>
      <c r="E22" s="32">
        <f>VLOOKUP([1]Fig!$A22,Data,5,FALSE)</f>
        <v>18</v>
      </c>
      <c r="F22" s="32">
        <f>VLOOKUP([1]Fig!$A22,Data,6,FALSE)</f>
        <v>16</v>
      </c>
      <c r="G22" s="32">
        <f>VLOOKUP([1]Fig!$A22,Data,7,FALSE)</f>
        <v>20</v>
      </c>
      <c r="H22" s="32">
        <f>VLOOKUP([1]Fig!$A22,Data,8,FALSE)</f>
        <v>29</v>
      </c>
      <c r="I22" s="32">
        <f>VLOOKUP([1]Fig!$A22,Data,9,FALSE)</f>
        <v>23</v>
      </c>
      <c r="J22" s="32">
        <f>VLOOKUP([1]Fig!$A22,Data,10,FALSE)</f>
        <v>22</v>
      </c>
      <c r="K22" s="32">
        <f>VLOOKUP([1]Fig!$A22,Data,11,FALSE)</f>
        <v>21</v>
      </c>
      <c r="L22" s="32">
        <f>VLOOKUP([1]Fig!$A22,Data,12,FALSE)</f>
        <v>19</v>
      </c>
      <c r="M22" s="32">
        <f>VLOOKUP([1]Fig!$A22,Data,13,FALSE)</f>
        <v>19</v>
      </c>
      <c r="N22" s="34">
        <f>VLOOKUP([1]Fig!$A22,Data,14,FALSE)</f>
        <v>238</v>
      </c>
    </row>
    <row r="23" spans="1:14">
      <c r="A23" s="26" t="s">
        <v>57</v>
      </c>
      <c r="B23" s="32">
        <f>VLOOKUP([1]Fig!$A23,Data,2,FALSE)</f>
        <v>45</v>
      </c>
      <c r="C23" s="32">
        <f>VLOOKUP([1]Fig!$A23,Data,3,FALSE)</f>
        <v>18</v>
      </c>
      <c r="D23" s="32">
        <f>VLOOKUP([1]Fig!$A23,Data,4,FALSE)</f>
        <v>22</v>
      </c>
      <c r="E23" s="32">
        <f>VLOOKUP([1]Fig!$A23,Data,5,FALSE)</f>
        <v>23</v>
      </c>
      <c r="F23" s="32">
        <f>VLOOKUP([1]Fig!$A23,Data,6,FALSE)</f>
        <v>30</v>
      </c>
      <c r="G23" s="32">
        <f>VLOOKUP([1]Fig!$A23,Data,7,FALSE)</f>
        <v>25</v>
      </c>
      <c r="H23" s="32">
        <f>VLOOKUP([1]Fig!$A23,Data,8,FALSE)</f>
        <v>32</v>
      </c>
      <c r="I23" s="32">
        <f>VLOOKUP([1]Fig!$A23,Data,9,FALSE)</f>
        <v>31</v>
      </c>
      <c r="J23" s="32">
        <f>VLOOKUP([1]Fig!$A23,Data,10,FALSE)</f>
        <v>29</v>
      </c>
      <c r="K23" s="32">
        <f>VLOOKUP([1]Fig!$A23,Data,11,FALSE)</f>
        <v>34</v>
      </c>
      <c r="L23" s="32">
        <f>VLOOKUP([1]Fig!$A23,Data,12,FALSE)</f>
        <v>25</v>
      </c>
      <c r="M23" s="32">
        <f>VLOOKUP([1]Fig!$A23,Data,13,FALSE)</f>
        <v>37</v>
      </c>
      <c r="N23" s="34">
        <f>VLOOKUP([1]Fig!$A23,Data,14,FALSE)</f>
        <v>351</v>
      </c>
    </row>
    <row r="24" spans="1:14">
      <c r="A24" s="26" t="s">
        <v>48</v>
      </c>
      <c r="B24" s="33"/>
      <c r="C24" s="33"/>
      <c r="D24" s="33"/>
      <c r="E24" s="33"/>
      <c r="F24" s="32">
        <f>VLOOKUP([1]Fig!$A24,Data,6,FALSE)</f>
        <v>14</v>
      </c>
      <c r="G24" s="32">
        <f>VLOOKUP([1]Fig!$A24,Data,7,FALSE)</f>
        <v>10</v>
      </c>
      <c r="H24" s="32">
        <f>VLOOKUP([1]Fig!$A24,Data,8,FALSE)</f>
        <v>16</v>
      </c>
      <c r="I24" s="32">
        <f>VLOOKUP([1]Fig!$A24,Data,9,FALSE)</f>
        <v>8</v>
      </c>
      <c r="J24" s="32">
        <f>VLOOKUP([1]Fig!$A24,Data,10,FALSE)</f>
        <v>9</v>
      </c>
      <c r="K24" s="32">
        <f>VLOOKUP([1]Fig!$A24,Data,11,FALSE)</f>
        <v>14</v>
      </c>
      <c r="L24" s="32">
        <f>VLOOKUP([1]Fig!$A24,Data,12,FALSE)</f>
        <v>9</v>
      </c>
      <c r="M24" s="32">
        <f>VLOOKUP([1]Fig!$A24,Data,13,FALSE)</f>
        <v>17</v>
      </c>
      <c r="N24" s="34">
        <f>VLOOKUP([1]Fig!$A24,Data,14,FALSE)</f>
        <v>97</v>
      </c>
    </row>
    <row r="25" spans="1:14">
      <c r="A25" s="26" t="s">
        <v>58</v>
      </c>
      <c r="B25" s="32">
        <f>VLOOKUP([1]Fig!$A25,Data,2,FALSE)</f>
        <v>10</v>
      </c>
      <c r="C25" s="32">
        <f>VLOOKUP([1]Fig!$A25,Data,3,FALSE)</f>
        <v>12</v>
      </c>
      <c r="D25" s="32">
        <f>VLOOKUP([1]Fig!$A25,Data,4,FALSE)</f>
        <v>9</v>
      </c>
      <c r="E25" s="33"/>
      <c r="F25" s="33"/>
      <c r="G25" s="33"/>
      <c r="H25" s="33"/>
      <c r="I25" s="33"/>
      <c r="J25" s="33"/>
      <c r="K25" s="33"/>
      <c r="L25" s="32">
        <f>VLOOKUP([1]Fig!$A25,Data,12,FALSE)</f>
        <v>7</v>
      </c>
      <c r="M25" s="32">
        <f>VLOOKUP([1]Fig!$A25,Data,13,FALSE)</f>
        <v>10</v>
      </c>
      <c r="N25" s="34">
        <f>VLOOKUP([1]Fig!$A25,Data,14,FALSE)</f>
        <v>48</v>
      </c>
    </row>
    <row r="26" spans="1:14">
      <c r="A26" s="26" t="s">
        <v>59</v>
      </c>
      <c r="B26" s="32">
        <f>VLOOKUP([1]Fig!$A26,Data,2,FALSE)</f>
        <v>9</v>
      </c>
      <c r="C26" s="32">
        <f>VLOOKUP([1]Fig!$A26,Data,3,FALSE)</f>
        <v>18</v>
      </c>
      <c r="D26" s="32">
        <f>VLOOKUP([1]Fig!$A26,Data,4,FALSE)</f>
        <v>16</v>
      </c>
      <c r="E26" s="32">
        <f>VLOOKUP([1]Fig!$A26,Data,5,FALSE)</f>
        <v>18</v>
      </c>
      <c r="F26" s="32">
        <f>VLOOKUP([1]Fig!$A26,Data,6,FALSE)</f>
        <v>21</v>
      </c>
      <c r="G26" s="32">
        <f>VLOOKUP([1]Fig!$A26,Data,7,FALSE)</f>
        <v>15</v>
      </c>
      <c r="H26" s="32">
        <f>VLOOKUP([1]Fig!$A26,Data,8,FALSE)</f>
        <v>16</v>
      </c>
      <c r="I26" s="32">
        <f>VLOOKUP([1]Fig!$A26,Data,9,FALSE)</f>
        <v>19</v>
      </c>
      <c r="J26" s="32">
        <f>VLOOKUP([1]Fig!$A26,Data,10,FALSE)</f>
        <v>13</v>
      </c>
      <c r="K26" s="32">
        <f>VLOOKUP([1]Fig!$A26,Data,11,FALSE)</f>
        <v>23</v>
      </c>
      <c r="L26" s="32">
        <f>VLOOKUP([1]Fig!$A26,Data,12,FALSE)</f>
        <v>28</v>
      </c>
      <c r="M26" s="32">
        <f>VLOOKUP([1]Fig!$A26,Data,13,FALSE)</f>
        <v>20</v>
      </c>
      <c r="N26" s="34">
        <f>VLOOKUP([1]Fig!$A26,Data,14,FALSE)</f>
        <v>216</v>
      </c>
    </row>
    <row r="27" spans="1:14">
      <c r="A27" s="26" t="s">
        <v>60</v>
      </c>
      <c r="B27" s="32">
        <f>VLOOKUP([1]Fig!$A27,Data,2,FALSE)</f>
        <v>9</v>
      </c>
      <c r="C27" s="32">
        <f>VLOOKUP([1]Fig!$A27,Data,3,FALSE)</f>
        <v>4</v>
      </c>
      <c r="D27" s="32">
        <f>VLOOKUP([1]Fig!$A27,Data,4,FALSE)</f>
        <v>4</v>
      </c>
      <c r="E27" s="32">
        <f>VLOOKUP([1]Fig!$A27,Data,5,FALSE)</f>
        <v>10</v>
      </c>
      <c r="F27" s="32">
        <f>VLOOKUP([1]Fig!$A27,Data,6,FALSE)</f>
        <v>5</v>
      </c>
      <c r="G27" s="32">
        <f>VLOOKUP([1]Fig!$A27,Data,7,FALSE)</f>
        <v>12</v>
      </c>
      <c r="H27" s="32">
        <f>VLOOKUP([1]Fig!$A27,Data,8,FALSE)</f>
        <v>5</v>
      </c>
      <c r="I27" s="32">
        <f>VLOOKUP([1]Fig!$A27,Data,9,FALSE)</f>
        <v>9</v>
      </c>
      <c r="J27" s="32">
        <f>VLOOKUP([1]Fig!$A27,Data,10,FALSE)</f>
        <v>3</v>
      </c>
      <c r="K27" s="32">
        <f>VLOOKUP([1]Fig!$A27,Data,11,FALSE)</f>
        <v>3</v>
      </c>
      <c r="L27" s="32">
        <f>VLOOKUP([1]Fig!$A27,Data,12,FALSE)</f>
        <v>11</v>
      </c>
      <c r="M27" s="32">
        <f>VLOOKUP([1]Fig!$A27,Data,13,FALSE)</f>
        <v>10</v>
      </c>
      <c r="N27" s="34">
        <f>VLOOKUP([1]Fig!$A27,Data,14,FALSE)</f>
        <v>85</v>
      </c>
    </row>
    <row r="28" spans="1:14">
      <c r="A28" s="36" t="s">
        <v>83</v>
      </c>
      <c r="B28" s="37">
        <f>SUM(B9:B27)</f>
        <v>275</v>
      </c>
      <c r="C28" s="37">
        <f t="shared" ref="C28:N28" si="0">SUM(C9:C27)</f>
        <v>201</v>
      </c>
      <c r="D28" s="37">
        <f t="shared" si="0"/>
        <v>185</v>
      </c>
      <c r="E28" s="37">
        <f t="shared" si="0"/>
        <v>201</v>
      </c>
      <c r="F28" s="37">
        <f t="shared" si="0"/>
        <v>209</v>
      </c>
      <c r="G28" s="37">
        <f t="shared" si="0"/>
        <v>216</v>
      </c>
      <c r="H28" s="37">
        <f t="shared" si="0"/>
        <v>258</v>
      </c>
      <c r="I28" s="37">
        <f t="shared" si="0"/>
        <v>234</v>
      </c>
      <c r="J28" s="37">
        <f t="shared" si="0"/>
        <v>222</v>
      </c>
      <c r="K28" s="37">
        <f t="shared" si="0"/>
        <v>238</v>
      </c>
      <c r="L28" s="37">
        <f t="shared" si="0"/>
        <v>222</v>
      </c>
      <c r="M28" s="37">
        <f t="shared" si="0"/>
        <v>297</v>
      </c>
      <c r="N28" s="37">
        <f t="shared" si="0"/>
        <v>2758</v>
      </c>
    </row>
    <row r="29" spans="1:14">
      <c r="A29" s="38" t="s">
        <v>85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>
      <c r="A30" s="177" t="s">
        <v>86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</row>
    <row r="31" spans="1:14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14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</row>
  </sheetData>
  <sheetProtection password="DE48" sheet="1" objects="1" scenarios="1"/>
  <mergeCells count="2">
    <mergeCell ref="B7:N7"/>
    <mergeCell ref="A30:N32"/>
  </mergeCells>
  <hyperlinks>
    <hyperlink ref="O7" location="'List of tables'!A1" display="Return to List of tables"/>
  </hyperlink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Normal="100" workbookViewId="0"/>
  </sheetViews>
  <sheetFormatPr defaultRowHeight="15"/>
  <cols>
    <col min="1" max="1" width="38.5703125" customWidth="1"/>
    <col min="2" max="13" width="8.28515625" customWidth="1"/>
    <col min="14" max="14" width="11.28515625" customWidth="1"/>
  </cols>
  <sheetData>
    <row r="1" spans="1:15">
      <c r="A1" s="18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>
      <c r="A3" s="23" t="s">
        <v>66</v>
      </c>
      <c r="B3" s="24"/>
      <c r="C3" s="25" t="s">
        <v>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>
      <c r="A4" s="25"/>
      <c r="B4" s="26"/>
      <c r="C4" s="25" t="s">
        <v>68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>
      <c r="A5" s="25"/>
      <c r="B5" s="27"/>
      <c r="C5" s="25" t="s">
        <v>69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>
      <c r="A7" s="28"/>
      <c r="B7" s="175">
        <v>2015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168" t="s">
        <v>87</v>
      </c>
    </row>
    <row r="8" spans="1:15" ht="26.25">
      <c r="A8" s="29" t="s">
        <v>70</v>
      </c>
      <c r="B8" s="30" t="s">
        <v>71</v>
      </c>
      <c r="C8" s="30" t="s">
        <v>72</v>
      </c>
      <c r="D8" s="30" t="s">
        <v>73</v>
      </c>
      <c r="E8" s="30" t="s">
        <v>74</v>
      </c>
      <c r="F8" s="30" t="s">
        <v>75</v>
      </c>
      <c r="G8" s="30" t="s">
        <v>76</v>
      </c>
      <c r="H8" s="30" t="s">
        <v>77</v>
      </c>
      <c r="I8" s="30" t="s">
        <v>78</v>
      </c>
      <c r="J8" s="30" t="s">
        <v>79</v>
      </c>
      <c r="K8" s="30" t="s">
        <v>80</v>
      </c>
      <c r="L8" s="30" t="s">
        <v>81</v>
      </c>
      <c r="M8" s="30" t="s">
        <v>82</v>
      </c>
      <c r="N8" s="31" t="s">
        <v>83</v>
      </c>
    </row>
    <row r="9" spans="1:15">
      <c r="A9" s="26" t="s">
        <v>90</v>
      </c>
      <c r="B9" s="35" t="s">
        <v>91</v>
      </c>
      <c r="C9" s="35" t="s">
        <v>92</v>
      </c>
      <c r="D9" s="35" t="s">
        <v>93</v>
      </c>
      <c r="E9" s="35" t="s">
        <v>94</v>
      </c>
      <c r="F9" s="35" t="s">
        <v>95</v>
      </c>
      <c r="G9" s="35" t="s">
        <v>96</v>
      </c>
      <c r="H9" s="35" t="s">
        <v>97</v>
      </c>
      <c r="I9" s="35" t="s">
        <v>98</v>
      </c>
      <c r="J9" s="35" t="s">
        <v>99</v>
      </c>
      <c r="K9" s="35" t="s">
        <v>100</v>
      </c>
      <c r="L9" s="35" t="s">
        <v>101</v>
      </c>
      <c r="M9" s="35" t="s">
        <v>102</v>
      </c>
      <c r="N9" s="40" t="s">
        <v>103</v>
      </c>
    </row>
    <row r="10" spans="1:15">
      <c r="A10" s="26" t="s">
        <v>25</v>
      </c>
      <c r="B10" s="32">
        <v>14</v>
      </c>
      <c r="C10" s="32">
        <v>7</v>
      </c>
      <c r="D10" s="32">
        <v>7</v>
      </c>
      <c r="E10" s="32">
        <v>5</v>
      </c>
      <c r="F10" s="32">
        <v>13</v>
      </c>
      <c r="G10" s="32">
        <v>9</v>
      </c>
      <c r="H10" s="32">
        <v>5</v>
      </c>
      <c r="I10" s="32">
        <v>10</v>
      </c>
      <c r="J10" s="32">
        <v>5</v>
      </c>
      <c r="K10" s="32">
        <v>5</v>
      </c>
      <c r="L10" s="32">
        <v>15</v>
      </c>
      <c r="M10" s="32">
        <v>12</v>
      </c>
      <c r="N10" s="34">
        <v>107</v>
      </c>
    </row>
    <row r="11" spans="1:15">
      <c r="A11" s="26" t="s">
        <v>55</v>
      </c>
      <c r="B11" s="32">
        <v>25</v>
      </c>
      <c r="C11" s="32">
        <v>12</v>
      </c>
      <c r="D11" s="32">
        <v>11</v>
      </c>
      <c r="E11" s="32">
        <v>18</v>
      </c>
      <c r="F11" s="32">
        <v>14</v>
      </c>
      <c r="G11" s="32">
        <v>21</v>
      </c>
      <c r="H11" s="32">
        <v>17</v>
      </c>
      <c r="I11" s="32">
        <v>10</v>
      </c>
      <c r="J11" s="32">
        <v>13</v>
      </c>
      <c r="K11" s="32">
        <v>12</v>
      </c>
      <c r="L11" s="32">
        <v>9</v>
      </c>
      <c r="M11" s="32">
        <v>10</v>
      </c>
      <c r="N11" s="34">
        <v>172</v>
      </c>
    </row>
    <row r="12" spans="1:15">
      <c r="A12" s="26" t="s">
        <v>56</v>
      </c>
      <c r="B12" s="32">
        <v>7</v>
      </c>
      <c r="C12" s="32">
        <v>7</v>
      </c>
      <c r="D12" s="32">
        <v>10</v>
      </c>
      <c r="E12" s="32">
        <v>10</v>
      </c>
      <c r="F12" s="32">
        <v>12</v>
      </c>
      <c r="G12" s="32">
        <v>13</v>
      </c>
      <c r="H12" s="32">
        <v>13</v>
      </c>
      <c r="I12" s="32">
        <v>16</v>
      </c>
      <c r="J12" s="32">
        <v>12</v>
      </c>
      <c r="K12" s="32">
        <v>14</v>
      </c>
      <c r="L12" s="32">
        <v>14</v>
      </c>
      <c r="M12" s="32">
        <v>14</v>
      </c>
      <c r="N12" s="34">
        <v>142</v>
      </c>
    </row>
    <row r="13" spans="1:15">
      <c r="A13" s="26" t="s">
        <v>29</v>
      </c>
      <c r="B13" s="32">
        <v>19</v>
      </c>
      <c r="C13" s="32">
        <v>19</v>
      </c>
      <c r="D13" s="32">
        <v>12</v>
      </c>
      <c r="E13" s="32">
        <v>16</v>
      </c>
      <c r="F13" s="32">
        <v>13</v>
      </c>
      <c r="G13" s="32">
        <v>25</v>
      </c>
      <c r="H13" s="32">
        <v>15</v>
      </c>
      <c r="I13" s="32">
        <v>22</v>
      </c>
      <c r="J13" s="32">
        <v>11</v>
      </c>
      <c r="K13" s="32">
        <v>13</v>
      </c>
      <c r="L13" s="32">
        <v>18</v>
      </c>
      <c r="M13" s="32">
        <v>18</v>
      </c>
      <c r="N13" s="34">
        <v>201</v>
      </c>
    </row>
    <row r="14" spans="1:15">
      <c r="A14" s="26" t="s">
        <v>31</v>
      </c>
      <c r="B14" s="32">
        <v>26</v>
      </c>
      <c r="C14" s="32">
        <v>20</v>
      </c>
      <c r="D14" s="32">
        <v>29</v>
      </c>
      <c r="E14" s="32">
        <v>23</v>
      </c>
      <c r="F14" s="32">
        <v>31</v>
      </c>
      <c r="G14" s="32">
        <v>31</v>
      </c>
      <c r="H14" s="32">
        <v>20</v>
      </c>
      <c r="I14" s="32">
        <v>37</v>
      </c>
      <c r="J14" s="32">
        <v>34</v>
      </c>
      <c r="K14" s="32">
        <v>29</v>
      </c>
      <c r="L14" s="32">
        <v>41</v>
      </c>
      <c r="M14" s="32">
        <v>38</v>
      </c>
      <c r="N14" s="34">
        <v>359</v>
      </c>
    </row>
    <row r="15" spans="1:15">
      <c r="A15" s="26" t="s">
        <v>33</v>
      </c>
      <c r="B15" s="32">
        <v>19</v>
      </c>
      <c r="C15" s="32">
        <v>4</v>
      </c>
      <c r="D15" s="32">
        <v>4</v>
      </c>
      <c r="E15" s="32">
        <v>6</v>
      </c>
      <c r="F15" s="32">
        <v>11</v>
      </c>
      <c r="G15" s="32">
        <v>16</v>
      </c>
      <c r="H15" s="32">
        <v>18</v>
      </c>
      <c r="I15" s="32">
        <v>14</v>
      </c>
      <c r="J15" s="32">
        <v>9</v>
      </c>
      <c r="K15" s="32">
        <v>10</v>
      </c>
      <c r="L15" s="32">
        <v>7</v>
      </c>
      <c r="M15" s="32">
        <v>19</v>
      </c>
      <c r="N15" s="34">
        <v>137</v>
      </c>
    </row>
    <row r="16" spans="1:15">
      <c r="A16" s="26" t="s">
        <v>35</v>
      </c>
      <c r="B16" s="32">
        <v>7</v>
      </c>
      <c r="C16" s="32">
        <v>12</v>
      </c>
      <c r="D16" s="32">
        <v>16</v>
      </c>
      <c r="E16" s="32">
        <v>7</v>
      </c>
      <c r="F16" s="32">
        <v>5</v>
      </c>
      <c r="G16" s="32">
        <v>11</v>
      </c>
      <c r="H16" s="32">
        <v>7</v>
      </c>
      <c r="I16" s="32">
        <v>9</v>
      </c>
      <c r="J16" s="32">
        <v>7</v>
      </c>
      <c r="K16" s="32">
        <v>7</v>
      </c>
      <c r="L16" s="32">
        <v>9</v>
      </c>
      <c r="M16" s="32">
        <v>18</v>
      </c>
      <c r="N16" s="34">
        <v>115</v>
      </c>
    </row>
    <row r="17" spans="1:14">
      <c r="A17" s="26" t="s">
        <v>37</v>
      </c>
      <c r="B17" s="32">
        <v>10</v>
      </c>
      <c r="C17" s="32">
        <v>10</v>
      </c>
      <c r="D17" s="32">
        <v>9</v>
      </c>
      <c r="E17" s="32">
        <v>5</v>
      </c>
      <c r="F17" s="32">
        <v>17</v>
      </c>
      <c r="G17" s="32">
        <v>10</v>
      </c>
      <c r="H17" s="32">
        <v>13</v>
      </c>
      <c r="I17" s="32">
        <v>9</v>
      </c>
      <c r="J17" s="32">
        <v>11</v>
      </c>
      <c r="K17" s="32">
        <v>14</v>
      </c>
      <c r="L17" s="32">
        <v>8</v>
      </c>
      <c r="M17" s="32">
        <v>9</v>
      </c>
      <c r="N17" s="34">
        <v>125</v>
      </c>
    </row>
    <row r="18" spans="1:14">
      <c r="A18" s="26" t="s">
        <v>39</v>
      </c>
      <c r="B18" s="32">
        <v>25</v>
      </c>
      <c r="C18" s="32">
        <v>24</v>
      </c>
      <c r="D18" s="32">
        <v>17</v>
      </c>
      <c r="E18" s="32">
        <v>17</v>
      </c>
      <c r="F18" s="32">
        <v>23</v>
      </c>
      <c r="G18" s="32">
        <v>23</v>
      </c>
      <c r="H18" s="32">
        <v>24</v>
      </c>
      <c r="I18" s="32">
        <v>33</v>
      </c>
      <c r="J18" s="32">
        <v>42</v>
      </c>
      <c r="K18" s="32">
        <v>26</v>
      </c>
      <c r="L18" s="32">
        <v>24</v>
      </c>
      <c r="M18" s="32">
        <v>17</v>
      </c>
      <c r="N18" s="34">
        <v>295</v>
      </c>
    </row>
    <row r="19" spans="1:14">
      <c r="A19" s="26" t="s">
        <v>41</v>
      </c>
      <c r="B19" s="32">
        <v>4</v>
      </c>
      <c r="C19" s="32">
        <v>1</v>
      </c>
      <c r="D19" s="32">
        <v>4</v>
      </c>
      <c r="E19" s="32">
        <v>5</v>
      </c>
      <c r="F19" s="32">
        <v>4</v>
      </c>
      <c r="G19" s="32">
        <v>3</v>
      </c>
      <c r="H19" s="32">
        <v>4</v>
      </c>
      <c r="I19" s="32">
        <v>7</v>
      </c>
      <c r="J19" s="32">
        <v>8</v>
      </c>
      <c r="K19" s="32">
        <v>7</v>
      </c>
      <c r="L19" s="32">
        <v>3</v>
      </c>
      <c r="M19" s="32">
        <v>6</v>
      </c>
      <c r="N19" s="34">
        <v>56</v>
      </c>
    </row>
    <row r="20" spans="1:14">
      <c r="A20" s="26" t="s">
        <v>62</v>
      </c>
      <c r="B20" s="32">
        <v>11</v>
      </c>
      <c r="C20" s="32">
        <v>7</v>
      </c>
      <c r="D20" s="32">
        <v>12</v>
      </c>
      <c r="E20" s="32">
        <v>9</v>
      </c>
      <c r="F20" s="32">
        <v>13</v>
      </c>
      <c r="G20" s="32">
        <v>29</v>
      </c>
      <c r="H20" s="32">
        <v>46</v>
      </c>
      <c r="I20" s="32">
        <v>35</v>
      </c>
      <c r="J20" s="32">
        <v>45</v>
      </c>
      <c r="K20" s="32">
        <v>33</v>
      </c>
      <c r="L20" s="32">
        <v>32</v>
      </c>
      <c r="M20" s="32">
        <v>39</v>
      </c>
      <c r="N20" s="34">
        <v>311</v>
      </c>
    </row>
    <row r="21" spans="1:14">
      <c r="A21" s="26" t="s">
        <v>45</v>
      </c>
      <c r="B21" s="32">
        <v>16</v>
      </c>
      <c r="C21" s="32">
        <v>9</v>
      </c>
      <c r="D21" s="32">
        <v>19</v>
      </c>
      <c r="E21" s="32">
        <v>15</v>
      </c>
      <c r="F21" s="32">
        <v>23</v>
      </c>
      <c r="G21" s="32">
        <v>16</v>
      </c>
      <c r="H21" s="32">
        <v>13</v>
      </c>
      <c r="I21" s="32">
        <v>17</v>
      </c>
      <c r="J21" s="32">
        <v>14</v>
      </c>
      <c r="K21" s="32">
        <v>16</v>
      </c>
      <c r="L21" s="32">
        <v>15</v>
      </c>
      <c r="M21" s="32">
        <v>12</v>
      </c>
      <c r="N21" s="34">
        <v>185</v>
      </c>
    </row>
    <row r="22" spans="1:14">
      <c r="A22" s="26" t="s">
        <v>43</v>
      </c>
      <c r="B22" s="32">
        <v>21</v>
      </c>
      <c r="C22" s="32">
        <v>21</v>
      </c>
      <c r="D22" s="32">
        <v>30</v>
      </c>
      <c r="E22" s="32">
        <v>24</v>
      </c>
      <c r="F22" s="32">
        <v>27</v>
      </c>
      <c r="G22" s="32">
        <v>17</v>
      </c>
      <c r="H22" s="32">
        <v>16</v>
      </c>
      <c r="I22" s="32">
        <v>10</v>
      </c>
      <c r="J22" s="32">
        <v>16</v>
      </c>
      <c r="K22" s="32">
        <v>13</v>
      </c>
      <c r="L22" s="32">
        <v>19</v>
      </c>
      <c r="M22" s="32">
        <v>16</v>
      </c>
      <c r="N22" s="34">
        <v>230</v>
      </c>
    </row>
    <row r="23" spans="1:14">
      <c r="A23" s="26" t="s">
        <v>104</v>
      </c>
      <c r="B23" s="32">
        <v>26</v>
      </c>
      <c r="C23" s="32">
        <v>22</v>
      </c>
      <c r="D23" s="32">
        <v>26</v>
      </c>
      <c r="E23" s="32">
        <v>26</v>
      </c>
      <c r="F23" s="32">
        <v>25</v>
      </c>
      <c r="G23" s="32">
        <v>22</v>
      </c>
      <c r="H23" s="32">
        <v>25</v>
      </c>
      <c r="I23" s="35" t="s">
        <v>105</v>
      </c>
      <c r="J23" s="35" t="s">
        <v>106</v>
      </c>
      <c r="K23" s="35" t="s">
        <v>107</v>
      </c>
      <c r="L23" s="35" t="s">
        <v>107</v>
      </c>
      <c r="M23" s="32">
        <v>21</v>
      </c>
      <c r="N23" s="40" t="s">
        <v>108</v>
      </c>
    </row>
    <row r="24" spans="1:14">
      <c r="A24" s="26" t="s">
        <v>48</v>
      </c>
      <c r="B24" s="32">
        <v>9</v>
      </c>
      <c r="C24" s="32">
        <v>12</v>
      </c>
      <c r="D24" s="32">
        <v>10</v>
      </c>
      <c r="E24" s="32">
        <v>13</v>
      </c>
      <c r="F24" s="32">
        <v>17</v>
      </c>
      <c r="G24" s="32">
        <v>17</v>
      </c>
      <c r="H24" s="32">
        <v>11</v>
      </c>
      <c r="I24" s="32">
        <v>16</v>
      </c>
      <c r="J24" s="32">
        <v>15</v>
      </c>
      <c r="K24" s="32">
        <v>13</v>
      </c>
      <c r="L24" s="32">
        <v>8</v>
      </c>
      <c r="M24" s="32">
        <v>16</v>
      </c>
      <c r="N24" s="34">
        <v>157</v>
      </c>
    </row>
    <row r="25" spans="1:14">
      <c r="A25" s="26" t="s">
        <v>109</v>
      </c>
      <c r="B25" s="32">
        <v>8</v>
      </c>
      <c r="C25" s="32">
        <v>10</v>
      </c>
      <c r="D25" s="32">
        <v>13</v>
      </c>
      <c r="E25" s="32">
        <v>13</v>
      </c>
      <c r="F25" s="32">
        <v>2</v>
      </c>
      <c r="G25" s="33"/>
      <c r="H25" s="33"/>
      <c r="I25" s="33"/>
      <c r="J25" s="33"/>
      <c r="K25" s="33"/>
      <c r="L25" s="33"/>
      <c r="M25" s="33"/>
      <c r="N25" s="34">
        <v>46</v>
      </c>
    </row>
    <row r="26" spans="1:14">
      <c r="A26" s="26" t="s">
        <v>110</v>
      </c>
      <c r="B26" s="32">
        <v>27</v>
      </c>
      <c r="C26" s="32">
        <v>11</v>
      </c>
      <c r="D26" s="32">
        <v>22</v>
      </c>
      <c r="E26" s="32">
        <v>16</v>
      </c>
      <c r="F26" s="32">
        <v>19</v>
      </c>
      <c r="G26" s="33"/>
      <c r="H26" s="33"/>
      <c r="I26" s="33"/>
      <c r="J26" s="33"/>
      <c r="K26" s="33"/>
      <c r="L26" s="33"/>
      <c r="M26" s="33"/>
      <c r="N26" s="34">
        <v>95</v>
      </c>
    </row>
    <row r="27" spans="1:14">
      <c r="A27" s="26" t="s">
        <v>60</v>
      </c>
      <c r="B27" s="32">
        <v>13</v>
      </c>
      <c r="C27" s="32">
        <v>10</v>
      </c>
      <c r="D27" s="32">
        <v>11</v>
      </c>
      <c r="E27" s="32">
        <v>10</v>
      </c>
      <c r="F27" s="32">
        <v>10</v>
      </c>
      <c r="G27" s="32">
        <v>9</v>
      </c>
      <c r="H27" s="32">
        <v>9</v>
      </c>
      <c r="I27" s="32">
        <v>11</v>
      </c>
      <c r="J27" s="32">
        <v>9</v>
      </c>
      <c r="K27" s="32">
        <v>11</v>
      </c>
      <c r="L27" s="32">
        <v>7</v>
      </c>
      <c r="M27" s="32">
        <v>9</v>
      </c>
      <c r="N27" s="34">
        <v>119</v>
      </c>
    </row>
    <row r="28" spans="1:14">
      <c r="A28" s="36" t="s">
        <v>83</v>
      </c>
      <c r="B28" s="37" t="s">
        <v>111</v>
      </c>
      <c r="C28" s="37" t="s">
        <v>112</v>
      </c>
      <c r="D28" s="37" t="s">
        <v>113</v>
      </c>
      <c r="E28" s="37" t="s">
        <v>114</v>
      </c>
      <c r="F28" s="37" t="s">
        <v>115</v>
      </c>
      <c r="G28" s="37" t="s">
        <v>116</v>
      </c>
      <c r="H28" s="37" t="s">
        <v>117</v>
      </c>
      <c r="I28" s="37" t="s">
        <v>118</v>
      </c>
      <c r="J28" s="37" t="s">
        <v>119</v>
      </c>
      <c r="K28" s="37" t="s">
        <v>120</v>
      </c>
      <c r="L28" s="37" t="s">
        <v>121</v>
      </c>
      <c r="M28" s="37" t="s">
        <v>122</v>
      </c>
      <c r="N28" s="41" t="s">
        <v>123</v>
      </c>
    </row>
    <row r="29" spans="1:14">
      <c r="A29" s="38" t="s">
        <v>124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5" customHeight="1">
      <c r="A30" s="38" t="s">
        <v>125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>
      <c r="A31" s="177" t="s">
        <v>126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1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</sheetData>
  <sheetProtection password="DE48" sheet="1" objects="1" scenarios="1"/>
  <mergeCells count="2">
    <mergeCell ref="B7:N7"/>
    <mergeCell ref="A31:N31"/>
  </mergeCells>
  <hyperlinks>
    <hyperlink ref="O7" location="'List of tables'!A1" display="Return to List of tables"/>
  </hyperlink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Normal="100" workbookViewId="0"/>
  </sheetViews>
  <sheetFormatPr defaultRowHeight="15"/>
  <cols>
    <col min="1" max="1" width="19" customWidth="1"/>
    <col min="2" max="2" width="10.85546875" customWidth="1"/>
    <col min="3" max="3" width="12.28515625" customWidth="1"/>
  </cols>
  <sheetData>
    <row r="1" spans="1:13">
      <c r="A1" s="18" t="s">
        <v>160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>
      <c r="A2" s="18"/>
      <c r="B2" s="43"/>
      <c r="C2" s="43"/>
      <c r="D2" s="43"/>
      <c r="E2" s="43"/>
      <c r="F2" s="43"/>
      <c r="G2" s="43"/>
      <c r="H2" s="43"/>
      <c r="I2" s="43"/>
      <c r="J2" s="43"/>
      <c r="K2" s="43"/>
      <c r="L2" s="168" t="s">
        <v>87</v>
      </c>
    </row>
    <row r="3" spans="1:13">
      <c r="A3" s="58"/>
      <c r="B3" s="178" t="s">
        <v>127</v>
      </c>
      <c r="C3" s="179"/>
      <c r="D3" s="179"/>
      <c r="E3" s="179"/>
      <c r="F3" s="179"/>
      <c r="G3" s="180"/>
      <c r="H3" s="178" t="s">
        <v>128</v>
      </c>
      <c r="I3" s="179"/>
      <c r="J3" s="179"/>
      <c r="K3" s="179"/>
      <c r="L3" s="179"/>
      <c r="M3" s="180"/>
    </row>
    <row r="4" spans="1:13">
      <c r="A4" s="58" t="s">
        <v>129</v>
      </c>
      <c r="B4" s="68">
        <v>2011</v>
      </c>
      <c r="C4" s="68">
        <v>2012</v>
      </c>
      <c r="D4" s="68">
        <v>2013</v>
      </c>
      <c r="E4" s="68">
        <v>2014</v>
      </c>
      <c r="F4" s="68">
        <v>2015</v>
      </c>
      <c r="G4" s="58" t="s">
        <v>136</v>
      </c>
      <c r="H4" s="68">
        <v>2011</v>
      </c>
      <c r="I4" s="68">
        <v>2012</v>
      </c>
      <c r="J4" s="68">
        <v>2013</v>
      </c>
      <c r="K4" s="68">
        <v>2014</v>
      </c>
      <c r="L4" s="68">
        <v>2015</v>
      </c>
      <c r="M4" s="58" t="s">
        <v>136</v>
      </c>
    </row>
    <row r="5" spans="1:13">
      <c r="A5" s="63" t="s">
        <v>137</v>
      </c>
      <c r="B5" s="64">
        <v>814</v>
      </c>
      <c r="C5" s="65">
        <v>723</v>
      </c>
      <c r="D5" s="64">
        <v>745</v>
      </c>
      <c r="E5" s="64">
        <v>716</v>
      </c>
      <c r="F5" s="64">
        <v>790</v>
      </c>
      <c r="G5" s="64">
        <v>3788</v>
      </c>
      <c r="H5" s="71">
        <v>0.21181368722352328</v>
      </c>
      <c r="I5" s="72">
        <v>0.18243754731264195</v>
      </c>
      <c r="J5" s="71">
        <v>0.23390894819466246</v>
      </c>
      <c r="K5" s="71">
        <v>0.26083788706739525</v>
      </c>
      <c r="L5" s="71">
        <v>0.24019458802067498</v>
      </c>
      <c r="M5" s="71">
        <v>0.22249632892804697</v>
      </c>
    </row>
    <row r="6" spans="1:13">
      <c r="A6" s="44" t="s">
        <v>138</v>
      </c>
      <c r="B6" s="45">
        <v>2430</v>
      </c>
      <c r="C6" s="19">
        <v>2655</v>
      </c>
      <c r="D6" s="64">
        <v>1725</v>
      </c>
      <c r="E6" s="64">
        <v>1464</v>
      </c>
      <c r="F6" s="64">
        <v>1751</v>
      </c>
      <c r="G6" s="64">
        <v>10025</v>
      </c>
      <c r="H6" s="73">
        <v>0.63231850117096011</v>
      </c>
      <c r="I6" s="74">
        <v>0.66994700984102951</v>
      </c>
      <c r="J6" s="71">
        <v>0.54160125588697017</v>
      </c>
      <c r="K6" s="71">
        <v>0.53333333333333333</v>
      </c>
      <c r="L6" s="71">
        <v>0.53238066281544538</v>
      </c>
      <c r="M6" s="71">
        <v>0.58883994126284878</v>
      </c>
    </row>
    <row r="7" spans="1:13">
      <c r="A7" s="44" t="s">
        <v>139</v>
      </c>
      <c r="B7" s="45">
        <v>599</v>
      </c>
      <c r="C7" s="19">
        <v>585</v>
      </c>
      <c r="D7" s="64">
        <v>715</v>
      </c>
      <c r="E7" s="64">
        <v>565</v>
      </c>
      <c r="F7" s="64">
        <v>748</v>
      </c>
      <c r="G7" s="64">
        <v>3212</v>
      </c>
      <c r="H7" s="73">
        <v>0.15586781160551652</v>
      </c>
      <c r="I7" s="74">
        <v>0.14761544284632852</v>
      </c>
      <c r="J7" s="71">
        <v>0.22448979591836735</v>
      </c>
      <c r="K7" s="71">
        <v>0.20582877959927137</v>
      </c>
      <c r="L7" s="71">
        <v>0.22742474916387959</v>
      </c>
      <c r="M7" s="71">
        <v>0.18866372980910426</v>
      </c>
    </row>
    <row r="8" spans="1:13">
      <c r="A8" s="56" t="s">
        <v>136</v>
      </c>
      <c r="B8" s="70">
        <v>3843</v>
      </c>
      <c r="C8" s="70">
        <v>3963</v>
      </c>
      <c r="D8" s="70">
        <v>3185</v>
      </c>
      <c r="E8" s="70">
        <v>2745</v>
      </c>
      <c r="F8" s="70">
        <v>3289</v>
      </c>
      <c r="G8" s="70">
        <v>17025</v>
      </c>
      <c r="H8" s="59">
        <v>1</v>
      </c>
      <c r="I8" s="59">
        <v>1</v>
      </c>
      <c r="J8" s="59">
        <v>1</v>
      </c>
      <c r="K8" s="59">
        <v>0.99999999999999989</v>
      </c>
      <c r="L8" s="59">
        <v>0.99999999999999989</v>
      </c>
      <c r="M8" s="59">
        <v>1</v>
      </c>
    </row>
    <row r="9" spans="1:13">
      <c r="A9" s="21" t="s">
        <v>140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3">
      <c r="A11" s="48" t="s">
        <v>141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3">
      <c r="A12" s="4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3">
      <c r="A13" s="50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3">
      <c r="A14" s="51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3">
      <c r="A15" s="51" t="s">
        <v>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3">
      <c r="A16" s="52" t="s">
        <v>63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</sheetData>
  <sheetProtection password="DE48" sheet="1" objects="1" scenarios="1"/>
  <mergeCells count="2">
    <mergeCell ref="B3:G3"/>
    <mergeCell ref="H3:M3"/>
  </mergeCells>
  <hyperlinks>
    <hyperlink ref="L2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Normal="100" workbookViewId="0"/>
  </sheetViews>
  <sheetFormatPr defaultRowHeight="15"/>
  <cols>
    <col min="1" max="1" width="21.5703125" customWidth="1"/>
    <col min="2" max="2" width="10.85546875" customWidth="1"/>
    <col min="3" max="3" width="12.28515625" customWidth="1"/>
  </cols>
  <sheetData>
    <row r="1" spans="1:11">
      <c r="A1" s="18" t="s">
        <v>159</v>
      </c>
      <c r="B1" s="43"/>
      <c r="C1" s="43"/>
      <c r="D1" s="43"/>
      <c r="E1" s="43"/>
      <c r="F1" s="43"/>
      <c r="G1" s="43"/>
      <c r="H1" s="43"/>
      <c r="I1" s="43"/>
      <c r="K1" s="43"/>
    </row>
    <row r="2" spans="1:11">
      <c r="A2" s="18"/>
      <c r="B2" s="43"/>
      <c r="C2" s="43"/>
      <c r="D2" s="43"/>
      <c r="E2" s="43"/>
      <c r="F2" s="43"/>
      <c r="G2" s="43"/>
      <c r="H2" s="43"/>
      <c r="I2" s="43"/>
      <c r="J2" s="168" t="s">
        <v>87</v>
      </c>
      <c r="K2" s="43"/>
    </row>
    <row r="3" spans="1:11">
      <c r="A3" s="58"/>
      <c r="B3" s="53"/>
      <c r="C3" s="54"/>
      <c r="D3" s="54"/>
      <c r="E3" s="55"/>
      <c r="F3" s="178" t="s">
        <v>127</v>
      </c>
      <c r="G3" s="179"/>
      <c r="H3" s="180"/>
      <c r="I3" s="178" t="s">
        <v>128</v>
      </c>
      <c r="J3" s="179"/>
      <c r="K3" s="180"/>
    </row>
    <row r="4" spans="1:11">
      <c r="A4" s="58" t="s">
        <v>129</v>
      </c>
      <c r="B4" s="58" t="s">
        <v>130</v>
      </c>
      <c r="C4" s="58" t="s">
        <v>131</v>
      </c>
      <c r="D4" s="58" t="s">
        <v>133</v>
      </c>
      <c r="E4" s="58" t="s">
        <v>132</v>
      </c>
      <c r="F4" s="58" t="s">
        <v>134</v>
      </c>
      <c r="G4" s="58" t="s">
        <v>135</v>
      </c>
      <c r="H4" s="58" t="s">
        <v>136</v>
      </c>
      <c r="I4" s="58" t="s">
        <v>134</v>
      </c>
      <c r="J4" s="58" t="s">
        <v>135</v>
      </c>
      <c r="K4" s="58" t="s">
        <v>136</v>
      </c>
    </row>
    <row r="5" spans="1:11">
      <c r="A5" s="63" t="s">
        <v>137</v>
      </c>
      <c r="B5" s="64" t="s">
        <v>142</v>
      </c>
      <c r="C5" s="65">
        <v>57</v>
      </c>
      <c r="D5" s="66">
        <v>0.24958568114020552</v>
      </c>
      <c r="E5" s="76">
        <v>1506</v>
      </c>
      <c r="F5" s="76">
        <v>857</v>
      </c>
      <c r="G5" s="76">
        <v>649</v>
      </c>
      <c r="H5" s="76">
        <v>1506</v>
      </c>
      <c r="I5" s="67">
        <v>0.14202850513755386</v>
      </c>
      <c r="J5" s="67">
        <v>0.10755717600265165</v>
      </c>
      <c r="K5" s="67">
        <v>0.24958568114020549</v>
      </c>
    </row>
    <row r="6" spans="1:11">
      <c r="A6" s="44" t="s">
        <v>138</v>
      </c>
      <c r="B6" s="45" t="s">
        <v>143</v>
      </c>
      <c r="C6" s="19">
        <v>58</v>
      </c>
      <c r="D6" s="46">
        <v>0.53281405369572421</v>
      </c>
      <c r="E6" s="77">
        <v>3215</v>
      </c>
      <c r="F6" s="76">
        <v>1737</v>
      </c>
      <c r="G6" s="76">
        <v>1478</v>
      </c>
      <c r="H6" s="76">
        <v>3215</v>
      </c>
      <c r="I6" s="47">
        <v>0.2878687437852171</v>
      </c>
      <c r="J6" s="47">
        <v>0.24494530991050711</v>
      </c>
      <c r="K6" s="47">
        <v>0.53281405369572421</v>
      </c>
    </row>
    <row r="7" spans="1:11">
      <c r="A7" s="44" t="s">
        <v>139</v>
      </c>
      <c r="B7" s="45" t="s">
        <v>144</v>
      </c>
      <c r="C7" s="19">
        <v>50</v>
      </c>
      <c r="D7" s="46">
        <v>0.21760026516407027</v>
      </c>
      <c r="E7" s="77">
        <v>1313</v>
      </c>
      <c r="F7" s="76">
        <v>937</v>
      </c>
      <c r="G7" s="76">
        <v>376</v>
      </c>
      <c r="H7" s="76">
        <v>1313</v>
      </c>
      <c r="I7" s="47">
        <v>0.15528670865097779</v>
      </c>
      <c r="J7" s="47">
        <v>6.2313556513092477E-2</v>
      </c>
      <c r="K7" s="47">
        <v>0.21760026516407027</v>
      </c>
    </row>
    <row r="8" spans="1:11">
      <c r="A8" s="56" t="s">
        <v>136</v>
      </c>
      <c r="B8" s="57" t="s">
        <v>145</v>
      </c>
      <c r="C8" s="58">
        <v>57</v>
      </c>
      <c r="D8" s="59">
        <v>1</v>
      </c>
      <c r="E8" s="68">
        <v>6034</v>
      </c>
      <c r="F8" s="68">
        <v>3531</v>
      </c>
      <c r="G8" s="68">
        <v>2503</v>
      </c>
      <c r="H8" s="68">
        <v>6034</v>
      </c>
      <c r="I8" s="59">
        <v>0.58518395757374875</v>
      </c>
      <c r="J8" s="59">
        <v>0.41481604242625125</v>
      </c>
      <c r="K8" s="59">
        <v>1</v>
      </c>
    </row>
    <row r="9" spans="1:11">
      <c r="A9" s="21" t="s">
        <v>140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>
      <c r="A11" s="48" t="s">
        <v>141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>
      <c r="A12" s="4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>
      <c r="A13" s="50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>
      <c r="A14" s="51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>
      <c r="A15" s="51" t="s">
        <v>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>
      <c r="A16" s="52" t="s">
        <v>63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</sheetData>
  <sheetProtection password="DE48" sheet="1" objects="1" scenarios="1"/>
  <mergeCells count="2">
    <mergeCell ref="F3:H3"/>
    <mergeCell ref="I3:K3"/>
  </mergeCells>
  <hyperlinks>
    <hyperlink ref="J2" location="'List of tables'!A1" display="Return to List of tables"/>
  </hyperlinks>
  <pageMargins left="0.7" right="0.7" top="0.75" bottom="0.75" header="0.3" footer="0.3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showGridLines="0" zoomScaleNormal="100" workbookViewId="0"/>
  </sheetViews>
  <sheetFormatPr defaultRowHeight="15"/>
  <cols>
    <col min="1" max="1" width="30.85546875" customWidth="1"/>
    <col min="2" max="7" width="12.85546875" customWidth="1"/>
    <col min="9" max="9" width="12.28515625" customWidth="1"/>
    <col min="14" max="14" width="10" customWidth="1"/>
    <col min="17" max="17" width="10.28515625" customWidth="1"/>
    <col min="20" max="20" width="12.42578125" customWidth="1"/>
  </cols>
  <sheetData>
    <row r="1" spans="1:7">
      <c r="A1" s="18" t="s">
        <v>158</v>
      </c>
    </row>
    <row r="2" spans="1:7">
      <c r="G2" s="168" t="s">
        <v>87</v>
      </c>
    </row>
    <row r="3" spans="1:7" ht="15" customHeight="1">
      <c r="A3" s="82">
        <v>2011</v>
      </c>
      <c r="B3" s="181" t="s">
        <v>127</v>
      </c>
      <c r="C3" s="182"/>
      <c r="D3" s="183"/>
      <c r="E3" s="181" t="s">
        <v>128</v>
      </c>
      <c r="F3" s="182"/>
      <c r="G3" s="183"/>
    </row>
    <row r="4" spans="1:7">
      <c r="A4" s="79" t="s">
        <v>164</v>
      </c>
      <c r="B4" s="79" t="s">
        <v>162</v>
      </c>
      <c r="C4" s="79" t="s">
        <v>163</v>
      </c>
      <c r="D4" s="79" t="s">
        <v>136</v>
      </c>
      <c r="E4" s="79" t="s">
        <v>162</v>
      </c>
      <c r="F4" s="79" t="s">
        <v>163</v>
      </c>
      <c r="G4" s="79" t="s">
        <v>136</v>
      </c>
    </row>
    <row r="5" spans="1:7">
      <c r="A5" s="86" t="s">
        <v>146</v>
      </c>
      <c r="B5" s="65">
        <v>381</v>
      </c>
      <c r="C5" s="65">
        <v>18</v>
      </c>
      <c r="D5" s="65">
        <v>399</v>
      </c>
      <c r="E5" s="72">
        <v>0.95488721804511267</v>
      </c>
      <c r="F5" s="72">
        <v>4.5112781954887222E-2</v>
      </c>
      <c r="G5" s="66">
        <v>1</v>
      </c>
    </row>
    <row r="6" spans="1:7">
      <c r="A6" s="86" t="s">
        <v>147</v>
      </c>
      <c r="B6" s="65">
        <v>62</v>
      </c>
      <c r="C6" s="80">
        <v>1</v>
      </c>
      <c r="D6" s="65">
        <v>63</v>
      </c>
      <c r="E6" s="72">
        <v>0.98412698412698418</v>
      </c>
      <c r="F6" s="72">
        <v>1.5873015873015872E-2</v>
      </c>
      <c r="G6" s="66">
        <v>1</v>
      </c>
    </row>
    <row r="7" spans="1:7">
      <c r="A7" s="86" t="s">
        <v>148</v>
      </c>
      <c r="B7" s="65">
        <v>183</v>
      </c>
      <c r="C7" s="65">
        <v>6</v>
      </c>
      <c r="D7" s="65">
        <v>189</v>
      </c>
      <c r="E7" s="72">
        <v>0.96825396825396826</v>
      </c>
      <c r="F7" s="72">
        <v>3.1746031746031744E-2</v>
      </c>
      <c r="G7" s="66">
        <v>1</v>
      </c>
    </row>
    <row r="8" spans="1:7">
      <c r="A8" s="86" t="s">
        <v>149</v>
      </c>
      <c r="B8" s="65">
        <v>242</v>
      </c>
      <c r="C8" s="65">
        <v>10</v>
      </c>
      <c r="D8" s="65">
        <v>252</v>
      </c>
      <c r="E8" s="72">
        <v>0.96031746031746035</v>
      </c>
      <c r="F8" s="72">
        <v>3.968253968253968E-2</v>
      </c>
      <c r="G8" s="66">
        <v>1</v>
      </c>
    </row>
    <row r="9" spans="1:7">
      <c r="A9" s="86" t="s">
        <v>150</v>
      </c>
      <c r="B9" s="65">
        <v>61</v>
      </c>
      <c r="C9" s="65">
        <v>2</v>
      </c>
      <c r="D9" s="65">
        <v>63</v>
      </c>
      <c r="E9" s="72">
        <v>0.96825396825396826</v>
      </c>
      <c r="F9" s="72">
        <v>3.1746031746031744E-2</v>
      </c>
      <c r="G9" s="66">
        <v>1</v>
      </c>
    </row>
    <row r="10" spans="1:7">
      <c r="A10" s="86" t="s">
        <v>151</v>
      </c>
      <c r="B10" s="65">
        <v>1134</v>
      </c>
      <c r="C10" s="65">
        <v>109</v>
      </c>
      <c r="D10" s="65">
        <v>1243</v>
      </c>
      <c r="E10" s="72">
        <v>0.91230893000804503</v>
      </c>
      <c r="F10" s="72">
        <v>8.7691069991954945E-2</v>
      </c>
      <c r="G10" s="66">
        <v>1</v>
      </c>
    </row>
    <row r="11" spans="1:7">
      <c r="A11" s="86" t="s">
        <v>152</v>
      </c>
      <c r="B11" s="65">
        <v>190</v>
      </c>
      <c r="C11" s="65">
        <v>2</v>
      </c>
      <c r="D11" s="65">
        <v>192</v>
      </c>
      <c r="E11" s="72">
        <v>0.98958333333333326</v>
      </c>
      <c r="F11" s="72">
        <v>1.0416666666666668E-2</v>
      </c>
      <c r="G11" s="66">
        <v>1</v>
      </c>
    </row>
    <row r="12" spans="1:7">
      <c r="A12" s="86" t="s">
        <v>153</v>
      </c>
      <c r="B12" s="65">
        <v>336</v>
      </c>
      <c r="C12" s="65">
        <v>19</v>
      </c>
      <c r="D12" s="65">
        <v>355</v>
      </c>
      <c r="E12" s="72">
        <v>0.94647887323943669</v>
      </c>
      <c r="F12" s="72">
        <v>5.3521126760563378E-2</v>
      </c>
      <c r="G12" s="66">
        <v>1</v>
      </c>
    </row>
    <row r="13" spans="1:7">
      <c r="A13" s="86" t="s">
        <v>154</v>
      </c>
      <c r="B13" s="65">
        <v>578</v>
      </c>
      <c r="C13" s="65">
        <v>15</v>
      </c>
      <c r="D13" s="65">
        <v>593</v>
      </c>
      <c r="E13" s="72">
        <v>0.97470489038785824</v>
      </c>
      <c r="F13" s="72">
        <v>2.5295109612141653E-2</v>
      </c>
      <c r="G13" s="66">
        <v>1</v>
      </c>
    </row>
    <row r="14" spans="1:7">
      <c r="A14" s="86" t="s">
        <v>155</v>
      </c>
      <c r="B14" s="65">
        <v>474</v>
      </c>
      <c r="C14" s="65">
        <v>20</v>
      </c>
      <c r="D14" s="65">
        <v>494</v>
      </c>
      <c r="E14" s="72">
        <v>0.95951417004048578</v>
      </c>
      <c r="F14" s="72">
        <v>4.048582995951417E-2</v>
      </c>
      <c r="G14" s="66">
        <v>1</v>
      </c>
    </row>
    <row r="15" spans="1:7">
      <c r="A15" s="79" t="s">
        <v>156</v>
      </c>
      <c r="B15" s="84">
        <v>3641</v>
      </c>
      <c r="C15" s="84">
        <v>202</v>
      </c>
      <c r="D15" s="84">
        <v>3843</v>
      </c>
      <c r="E15" s="85">
        <v>0.9474368982565704</v>
      </c>
      <c r="F15" s="85">
        <v>5.2563101743429617E-2</v>
      </c>
      <c r="G15" s="85">
        <v>1</v>
      </c>
    </row>
    <row r="17" spans="1:7">
      <c r="A17" s="82">
        <v>2012</v>
      </c>
      <c r="B17" s="181" t="s">
        <v>127</v>
      </c>
      <c r="C17" s="182"/>
      <c r="D17" s="183"/>
      <c r="E17" s="181" t="s">
        <v>128</v>
      </c>
      <c r="F17" s="182"/>
      <c r="G17" s="183"/>
    </row>
    <row r="18" spans="1:7">
      <c r="A18" s="79" t="s">
        <v>164</v>
      </c>
      <c r="B18" s="79" t="s">
        <v>162</v>
      </c>
      <c r="C18" s="79" t="s">
        <v>163</v>
      </c>
      <c r="D18" s="79" t="s">
        <v>136</v>
      </c>
      <c r="E18" s="79" t="s">
        <v>162</v>
      </c>
      <c r="F18" s="79" t="s">
        <v>163</v>
      </c>
      <c r="G18" s="79" t="s">
        <v>136</v>
      </c>
    </row>
    <row r="19" spans="1:7">
      <c r="A19" s="86" t="s">
        <v>146</v>
      </c>
      <c r="B19" s="65">
        <v>375</v>
      </c>
      <c r="C19" s="65">
        <v>7</v>
      </c>
      <c r="D19" s="65">
        <v>382</v>
      </c>
      <c r="E19" s="72">
        <v>0.98167539267015713</v>
      </c>
      <c r="F19" s="72">
        <v>1.8324607329842934E-2</v>
      </c>
      <c r="G19" s="66">
        <v>1</v>
      </c>
    </row>
    <row r="20" spans="1:7">
      <c r="A20" s="86" t="s">
        <v>147</v>
      </c>
      <c r="B20" s="87" t="s">
        <v>157</v>
      </c>
      <c r="C20" s="87" t="s">
        <v>157</v>
      </c>
      <c r="D20" s="87" t="s">
        <v>157</v>
      </c>
      <c r="E20" s="88" t="s">
        <v>157</v>
      </c>
      <c r="F20" s="88" t="s">
        <v>157</v>
      </c>
      <c r="G20" s="88" t="s">
        <v>157</v>
      </c>
    </row>
    <row r="21" spans="1:7">
      <c r="A21" s="86" t="s">
        <v>148</v>
      </c>
      <c r="B21" s="65">
        <v>219</v>
      </c>
      <c r="C21" s="65">
        <v>7</v>
      </c>
      <c r="D21" s="65">
        <v>226</v>
      </c>
      <c r="E21" s="72">
        <v>0.96902654867256643</v>
      </c>
      <c r="F21" s="72">
        <v>3.0973451327433628E-2</v>
      </c>
      <c r="G21" s="66">
        <v>1</v>
      </c>
    </row>
    <row r="22" spans="1:7">
      <c r="A22" s="86" t="s">
        <v>149</v>
      </c>
      <c r="B22" s="65">
        <v>214</v>
      </c>
      <c r="C22" s="65">
        <v>2</v>
      </c>
      <c r="D22" s="65">
        <v>216</v>
      </c>
      <c r="E22" s="72">
        <v>0.99074074074074081</v>
      </c>
      <c r="F22" s="72">
        <v>9.2592592592592587E-3</v>
      </c>
      <c r="G22" s="66">
        <v>1</v>
      </c>
    </row>
    <row r="23" spans="1:7">
      <c r="A23" s="86" t="s">
        <v>150</v>
      </c>
      <c r="B23" s="65">
        <v>252</v>
      </c>
      <c r="C23" s="65">
        <v>5</v>
      </c>
      <c r="D23" s="65">
        <v>257</v>
      </c>
      <c r="E23" s="72">
        <v>0.98054474708171213</v>
      </c>
      <c r="F23" s="72">
        <v>1.9455252918287938E-2</v>
      </c>
      <c r="G23" s="66">
        <v>1</v>
      </c>
    </row>
    <row r="24" spans="1:7">
      <c r="A24" s="86" t="s">
        <v>151</v>
      </c>
      <c r="B24" s="65">
        <v>1159</v>
      </c>
      <c r="C24" s="65">
        <v>62</v>
      </c>
      <c r="D24" s="65">
        <v>1221</v>
      </c>
      <c r="E24" s="72">
        <v>0.94922194922194914</v>
      </c>
      <c r="F24" s="72">
        <v>5.0778050778050775E-2</v>
      </c>
      <c r="G24" s="66">
        <v>1</v>
      </c>
    </row>
    <row r="25" spans="1:7">
      <c r="A25" s="86" t="s">
        <v>152</v>
      </c>
      <c r="B25" s="65">
        <v>170</v>
      </c>
      <c r="C25" s="65">
        <v>3</v>
      </c>
      <c r="D25" s="65">
        <v>173</v>
      </c>
      <c r="E25" s="72">
        <v>0.98265895953757221</v>
      </c>
      <c r="F25" s="72">
        <v>1.7341040462427747E-2</v>
      </c>
      <c r="G25" s="66">
        <v>1</v>
      </c>
    </row>
    <row r="26" spans="1:7">
      <c r="A26" s="86" t="s">
        <v>153</v>
      </c>
      <c r="B26" s="65">
        <v>419</v>
      </c>
      <c r="C26" s="65">
        <v>17</v>
      </c>
      <c r="D26" s="65">
        <v>436</v>
      </c>
      <c r="E26" s="72">
        <v>0.96100917431192656</v>
      </c>
      <c r="F26" s="72">
        <v>3.8990825688073397E-2</v>
      </c>
      <c r="G26" s="66">
        <v>1</v>
      </c>
    </row>
    <row r="27" spans="1:7">
      <c r="A27" s="86" t="s">
        <v>154</v>
      </c>
      <c r="B27" s="65">
        <v>572</v>
      </c>
      <c r="C27" s="65">
        <v>9</v>
      </c>
      <c r="D27" s="65">
        <v>581</v>
      </c>
      <c r="E27" s="72">
        <v>0.98450946643717729</v>
      </c>
      <c r="F27" s="72">
        <v>1.549053356282272E-2</v>
      </c>
      <c r="G27" s="66">
        <v>1</v>
      </c>
    </row>
    <row r="28" spans="1:7">
      <c r="A28" s="86" t="s">
        <v>155</v>
      </c>
      <c r="B28" s="65">
        <v>456</v>
      </c>
      <c r="C28" s="65">
        <v>15</v>
      </c>
      <c r="D28" s="65">
        <v>471</v>
      </c>
      <c r="E28" s="72">
        <v>0.96815286624203822</v>
      </c>
      <c r="F28" s="72">
        <v>3.1847133757961783E-2</v>
      </c>
      <c r="G28" s="66">
        <v>1</v>
      </c>
    </row>
    <row r="29" spans="1:7">
      <c r="A29" s="79" t="s">
        <v>156</v>
      </c>
      <c r="B29" s="84">
        <v>3836</v>
      </c>
      <c r="C29" s="84">
        <v>127</v>
      </c>
      <c r="D29" s="84">
        <v>3963</v>
      </c>
      <c r="E29" s="85">
        <v>0.96795357052737829</v>
      </c>
      <c r="F29" s="85">
        <v>3.2046429472621749E-2</v>
      </c>
      <c r="G29" s="85">
        <v>1</v>
      </c>
    </row>
    <row r="31" spans="1:7">
      <c r="A31" s="82">
        <v>2013</v>
      </c>
      <c r="B31" s="181" t="s">
        <v>127</v>
      </c>
      <c r="C31" s="182"/>
      <c r="D31" s="183"/>
      <c r="E31" s="181" t="s">
        <v>128</v>
      </c>
      <c r="F31" s="182"/>
      <c r="G31" s="183"/>
    </row>
    <row r="32" spans="1:7">
      <c r="A32" s="79" t="s">
        <v>164</v>
      </c>
      <c r="B32" s="79" t="s">
        <v>162</v>
      </c>
      <c r="C32" s="79" t="s">
        <v>163</v>
      </c>
      <c r="D32" s="79" t="s">
        <v>136</v>
      </c>
      <c r="E32" s="79" t="s">
        <v>162</v>
      </c>
      <c r="F32" s="79" t="s">
        <v>163</v>
      </c>
      <c r="G32" s="79" t="s">
        <v>136</v>
      </c>
    </row>
    <row r="33" spans="1:7">
      <c r="A33" s="86" t="s">
        <v>146</v>
      </c>
      <c r="B33" s="65">
        <v>217</v>
      </c>
      <c r="C33" s="65">
        <v>11</v>
      </c>
      <c r="D33" s="65">
        <v>228</v>
      </c>
      <c r="E33" s="72">
        <v>0.95175438596491235</v>
      </c>
      <c r="F33" s="72">
        <v>4.8245614035087724E-2</v>
      </c>
      <c r="G33" s="66">
        <v>1</v>
      </c>
    </row>
    <row r="34" spans="1:7">
      <c r="A34" s="86" t="s">
        <v>147</v>
      </c>
      <c r="B34" s="65">
        <v>82</v>
      </c>
      <c r="C34" s="80">
        <v>2</v>
      </c>
      <c r="D34" s="65">
        <v>84</v>
      </c>
      <c r="E34" s="72">
        <v>0.97619047619047616</v>
      </c>
      <c r="F34" s="72">
        <v>2.3809523809523808E-2</v>
      </c>
      <c r="G34" s="66">
        <v>1</v>
      </c>
    </row>
    <row r="35" spans="1:7">
      <c r="A35" s="86" t="s">
        <v>148</v>
      </c>
      <c r="B35" s="65">
        <v>160</v>
      </c>
      <c r="C35" s="65">
        <v>6</v>
      </c>
      <c r="D35" s="65">
        <v>166</v>
      </c>
      <c r="E35" s="72">
        <v>0.96385542168674698</v>
      </c>
      <c r="F35" s="72">
        <v>3.614457831325301E-2</v>
      </c>
      <c r="G35" s="66">
        <v>1</v>
      </c>
    </row>
    <row r="36" spans="1:7">
      <c r="A36" s="86" t="s">
        <v>149</v>
      </c>
      <c r="B36" s="65">
        <v>201</v>
      </c>
      <c r="C36" s="65">
        <v>4</v>
      </c>
      <c r="D36" s="65">
        <v>205</v>
      </c>
      <c r="E36" s="72">
        <v>0.98048780487804876</v>
      </c>
      <c r="F36" s="72">
        <v>1.9512195121951219E-2</v>
      </c>
      <c r="G36" s="66">
        <v>1</v>
      </c>
    </row>
    <row r="37" spans="1:7">
      <c r="A37" s="86" t="s">
        <v>150</v>
      </c>
      <c r="B37" s="65">
        <v>380</v>
      </c>
      <c r="C37" s="65">
        <v>7</v>
      </c>
      <c r="D37" s="65">
        <v>387</v>
      </c>
      <c r="E37" s="72">
        <v>0.98191214470284238</v>
      </c>
      <c r="F37" s="72">
        <v>1.8087855297157621E-2</v>
      </c>
      <c r="G37" s="66">
        <v>1</v>
      </c>
    </row>
    <row r="38" spans="1:7">
      <c r="A38" s="86" t="s">
        <v>151</v>
      </c>
      <c r="B38" s="65">
        <v>999</v>
      </c>
      <c r="C38" s="65">
        <v>79</v>
      </c>
      <c r="D38" s="65">
        <v>1078</v>
      </c>
      <c r="E38" s="72">
        <v>0.92671614100185518</v>
      </c>
      <c r="F38" s="72">
        <v>7.3283858998144713E-2</v>
      </c>
      <c r="G38" s="66">
        <v>1</v>
      </c>
    </row>
    <row r="39" spans="1:7">
      <c r="A39" s="86" t="s">
        <v>152</v>
      </c>
      <c r="B39" s="65">
        <v>137</v>
      </c>
      <c r="C39" s="87" t="s">
        <v>157</v>
      </c>
      <c r="D39" s="65">
        <v>137</v>
      </c>
      <c r="E39" s="72">
        <v>1</v>
      </c>
      <c r="F39" s="88" t="s">
        <v>157</v>
      </c>
      <c r="G39" s="66">
        <v>1</v>
      </c>
    </row>
    <row r="40" spans="1:7">
      <c r="A40" s="86" t="s">
        <v>153</v>
      </c>
      <c r="B40" s="65">
        <v>227</v>
      </c>
      <c r="C40" s="65">
        <v>13</v>
      </c>
      <c r="D40" s="65">
        <v>240</v>
      </c>
      <c r="E40" s="72">
        <v>0.9458333333333333</v>
      </c>
      <c r="F40" s="72">
        <v>5.4166666666666669E-2</v>
      </c>
      <c r="G40" s="66">
        <v>1</v>
      </c>
    </row>
    <row r="41" spans="1:7">
      <c r="A41" s="86" t="s">
        <v>154</v>
      </c>
      <c r="B41" s="65">
        <v>317</v>
      </c>
      <c r="C41" s="65">
        <v>16</v>
      </c>
      <c r="D41" s="65">
        <v>333</v>
      </c>
      <c r="E41" s="72">
        <v>0.95195195195195192</v>
      </c>
      <c r="F41" s="72">
        <v>4.8048048048048048E-2</v>
      </c>
      <c r="G41" s="66">
        <v>1</v>
      </c>
    </row>
    <row r="42" spans="1:7">
      <c r="A42" s="86" t="s">
        <v>155</v>
      </c>
      <c r="B42" s="65">
        <v>314</v>
      </c>
      <c r="C42" s="65">
        <v>13</v>
      </c>
      <c r="D42" s="65">
        <v>327</v>
      </c>
      <c r="E42" s="72">
        <v>0.96024464831804279</v>
      </c>
      <c r="F42" s="72">
        <v>3.9755351681957186E-2</v>
      </c>
      <c r="G42" s="66">
        <v>1</v>
      </c>
    </row>
    <row r="43" spans="1:7">
      <c r="A43" s="79" t="s">
        <v>156</v>
      </c>
      <c r="B43" s="84">
        <v>3034</v>
      </c>
      <c r="C43" s="84">
        <v>151</v>
      </c>
      <c r="D43" s="84">
        <v>3185</v>
      </c>
      <c r="E43" s="85">
        <v>0.95259026687598125</v>
      </c>
      <c r="F43" s="85">
        <v>4.7409733124018839E-2</v>
      </c>
      <c r="G43" s="85">
        <v>1</v>
      </c>
    </row>
    <row r="45" spans="1:7">
      <c r="A45" s="82">
        <v>2014</v>
      </c>
      <c r="B45" s="181" t="s">
        <v>127</v>
      </c>
      <c r="C45" s="182"/>
      <c r="D45" s="183"/>
      <c r="E45" s="181" t="s">
        <v>128</v>
      </c>
      <c r="F45" s="182"/>
      <c r="G45" s="183"/>
    </row>
    <row r="46" spans="1:7">
      <c r="A46" s="79" t="s">
        <v>164</v>
      </c>
      <c r="B46" s="79" t="s">
        <v>162</v>
      </c>
      <c r="C46" s="79" t="s">
        <v>163</v>
      </c>
      <c r="D46" s="79" t="s">
        <v>136</v>
      </c>
      <c r="E46" s="79" t="s">
        <v>162</v>
      </c>
      <c r="F46" s="79" t="s">
        <v>163</v>
      </c>
      <c r="G46" s="79" t="s">
        <v>136</v>
      </c>
    </row>
    <row r="47" spans="1:7">
      <c r="A47" s="86" t="s">
        <v>146</v>
      </c>
      <c r="B47" s="65">
        <v>277</v>
      </c>
      <c r="C47" s="65">
        <v>3</v>
      </c>
      <c r="D47" s="65">
        <v>280</v>
      </c>
      <c r="E47" s="72">
        <v>0.98928571428571432</v>
      </c>
      <c r="F47" s="72">
        <v>1.0714285714285714E-2</v>
      </c>
      <c r="G47" s="66">
        <v>1</v>
      </c>
    </row>
    <row r="48" spans="1:7">
      <c r="A48" s="86" t="s">
        <v>147</v>
      </c>
      <c r="B48" s="65">
        <v>88</v>
      </c>
      <c r="C48" s="80">
        <v>4</v>
      </c>
      <c r="D48" s="65">
        <v>92</v>
      </c>
      <c r="E48" s="72">
        <v>0.95652173913043481</v>
      </c>
      <c r="F48" s="72">
        <v>4.3478260869565216E-2</v>
      </c>
      <c r="G48" s="66">
        <v>1</v>
      </c>
    </row>
    <row r="49" spans="1:7">
      <c r="A49" s="86" t="s">
        <v>148</v>
      </c>
      <c r="B49" s="65">
        <v>95</v>
      </c>
      <c r="C49" s="65">
        <v>2</v>
      </c>
      <c r="D49" s="65">
        <v>97</v>
      </c>
      <c r="E49" s="72">
        <v>0.97938144329896903</v>
      </c>
      <c r="F49" s="72">
        <v>2.0618556701030924E-2</v>
      </c>
      <c r="G49" s="66">
        <v>1</v>
      </c>
    </row>
    <row r="50" spans="1:7">
      <c r="A50" s="86" t="s">
        <v>149</v>
      </c>
      <c r="B50" s="65">
        <v>178</v>
      </c>
      <c r="C50" s="65">
        <v>2</v>
      </c>
      <c r="D50" s="65">
        <v>180</v>
      </c>
      <c r="E50" s="72">
        <v>0.98888888888888882</v>
      </c>
      <c r="F50" s="72">
        <v>1.1111111111111112E-2</v>
      </c>
      <c r="G50" s="66">
        <v>1</v>
      </c>
    </row>
    <row r="51" spans="1:7">
      <c r="A51" s="86" t="s">
        <v>150</v>
      </c>
      <c r="B51" s="65">
        <v>72</v>
      </c>
      <c r="C51" s="87" t="s">
        <v>157</v>
      </c>
      <c r="D51" s="80">
        <v>72</v>
      </c>
      <c r="E51" s="71">
        <v>1</v>
      </c>
      <c r="F51" s="88" t="s">
        <v>157</v>
      </c>
      <c r="G51" s="66">
        <v>1</v>
      </c>
    </row>
    <row r="52" spans="1:7">
      <c r="A52" s="86" t="s">
        <v>151</v>
      </c>
      <c r="B52" s="65">
        <v>878</v>
      </c>
      <c r="C52" s="65">
        <v>46</v>
      </c>
      <c r="D52" s="65">
        <v>924</v>
      </c>
      <c r="E52" s="72">
        <v>0.95021645021645029</v>
      </c>
      <c r="F52" s="72">
        <v>4.9783549783549791E-2</v>
      </c>
      <c r="G52" s="66">
        <v>1</v>
      </c>
    </row>
    <row r="53" spans="1:7">
      <c r="A53" s="86" t="s">
        <v>152</v>
      </c>
      <c r="B53" s="65">
        <v>158</v>
      </c>
      <c r="C53" s="65">
        <v>7</v>
      </c>
      <c r="D53" s="65">
        <v>165</v>
      </c>
      <c r="E53" s="72">
        <v>0.95757575757575752</v>
      </c>
      <c r="F53" s="72">
        <v>4.242424242424242E-2</v>
      </c>
      <c r="G53" s="66">
        <v>1</v>
      </c>
    </row>
    <row r="54" spans="1:7">
      <c r="A54" s="86" t="s">
        <v>153</v>
      </c>
      <c r="B54" s="65">
        <v>243</v>
      </c>
      <c r="C54" s="65">
        <v>18</v>
      </c>
      <c r="D54" s="65">
        <v>261</v>
      </c>
      <c r="E54" s="72">
        <v>0.93103448275862066</v>
      </c>
      <c r="F54" s="72">
        <v>6.8965517241379309E-2</v>
      </c>
      <c r="G54" s="66">
        <v>1</v>
      </c>
    </row>
    <row r="55" spans="1:7">
      <c r="A55" s="86" t="s">
        <v>154</v>
      </c>
      <c r="B55" s="65">
        <v>337</v>
      </c>
      <c r="C55" s="65">
        <v>12</v>
      </c>
      <c r="D55" s="65">
        <v>349</v>
      </c>
      <c r="E55" s="72">
        <v>0.96561604584527216</v>
      </c>
      <c r="F55" s="72">
        <v>3.4383954154727794E-2</v>
      </c>
      <c r="G55" s="66">
        <v>1</v>
      </c>
    </row>
    <row r="56" spans="1:7">
      <c r="A56" s="86" t="s">
        <v>155</v>
      </c>
      <c r="B56" s="65">
        <v>319</v>
      </c>
      <c r="C56" s="65">
        <v>6</v>
      </c>
      <c r="D56" s="65">
        <v>325</v>
      </c>
      <c r="E56" s="72">
        <v>0.98153846153846158</v>
      </c>
      <c r="F56" s="72">
        <v>1.8461538461538463E-2</v>
      </c>
      <c r="G56" s="66">
        <v>1</v>
      </c>
    </row>
    <row r="57" spans="1:7">
      <c r="A57" s="79" t="s">
        <v>156</v>
      </c>
      <c r="B57" s="84">
        <v>2645</v>
      </c>
      <c r="C57" s="84">
        <v>100</v>
      </c>
      <c r="D57" s="84">
        <v>2745</v>
      </c>
      <c r="E57" s="85">
        <v>0.96357012750455373</v>
      </c>
      <c r="F57" s="85">
        <v>3.6429872495446262E-2</v>
      </c>
      <c r="G57" s="85">
        <v>1</v>
      </c>
    </row>
    <row r="59" spans="1:7">
      <c r="A59" s="82">
        <v>2015</v>
      </c>
      <c r="B59" s="181" t="s">
        <v>127</v>
      </c>
      <c r="C59" s="182"/>
      <c r="D59" s="183"/>
      <c r="E59" s="181" t="s">
        <v>128</v>
      </c>
      <c r="F59" s="182"/>
      <c r="G59" s="183"/>
    </row>
    <row r="60" spans="1:7">
      <c r="A60" s="79" t="s">
        <v>164</v>
      </c>
      <c r="B60" s="79" t="s">
        <v>162</v>
      </c>
      <c r="C60" s="79" t="s">
        <v>163</v>
      </c>
      <c r="D60" s="79" t="s">
        <v>136</v>
      </c>
      <c r="E60" s="79" t="s">
        <v>162</v>
      </c>
      <c r="F60" s="79" t="s">
        <v>163</v>
      </c>
      <c r="G60" s="79" t="s">
        <v>136</v>
      </c>
    </row>
    <row r="61" spans="1:7">
      <c r="A61" s="86" t="s">
        <v>146</v>
      </c>
      <c r="B61" s="65">
        <v>267</v>
      </c>
      <c r="C61" s="65">
        <v>12</v>
      </c>
      <c r="D61" s="65">
        <v>279</v>
      </c>
      <c r="E61" s="72">
        <v>0.956989247311828</v>
      </c>
      <c r="F61" s="72">
        <v>4.301075268817204E-2</v>
      </c>
      <c r="G61" s="66">
        <v>1</v>
      </c>
    </row>
    <row r="62" spans="1:7">
      <c r="A62" s="86" t="s">
        <v>147</v>
      </c>
      <c r="B62" s="65">
        <v>140</v>
      </c>
      <c r="C62" s="80">
        <v>2</v>
      </c>
      <c r="D62" s="65">
        <v>142</v>
      </c>
      <c r="E62" s="72">
        <v>0.98591549295774639</v>
      </c>
      <c r="F62" s="72">
        <v>1.408450704225352E-2</v>
      </c>
      <c r="G62" s="66">
        <v>1</v>
      </c>
    </row>
    <row r="63" spans="1:7">
      <c r="A63" s="86" t="s">
        <v>148</v>
      </c>
      <c r="B63" s="65">
        <v>154</v>
      </c>
      <c r="C63" s="65">
        <v>3</v>
      </c>
      <c r="D63" s="65">
        <v>157</v>
      </c>
      <c r="E63" s="72">
        <v>0.98089171974522282</v>
      </c>
      <c r="F63" s="72">
        <v>1.9108280254777069E-2</v>
      </c>
      <c r="G63" s="66">
        <v>1</v>
      </c>
    </row>
    <row r="64" spans="1:7">
      <c r="A64" s="86" t="s">
        <v>149</v>
      </c>
      <c r="B64" s="65">
        <v>195</v>
      </c>
      <c r="C64" s="65">
        <v>6</v>
      </c>
      <c r="D64" s="65">
        <v>201</v>
      </c>
      <c r="E64" s="72">
        <v>0.97014925373134331</v>
      </c>
      <c r="F64" s="72">
        <v>2.9850746268656719E-2</v>
      </c>
      <c r="G64" s="66">
        <v>1</v>
      </c>
    </row>
    <row r="65" spans="1:7">
      <c r="A65" s="86" t="s">
        <v>150</v>
      </c>
      <c r="B65" s="65">
        <v>241</v>
      </c>
      <c r="C65" s="65">
        <v>7</v>
      </c>
      <c r="D65" s="65">
        <v>248</v>
      </c>
      <c r="E65" s="72">
        <v>0.97177419354838701</v>
      </c>
      <c r="F65" s="72">
        <v>2.8225806451612906E-2</v>
      </c>
      <c r="G65" s="66">
        <v>1</v>
      </c>
    </row>
    <row r="66" spans="1:7">
      <c r="A66" s="86" t="s">
        <v>151</v>
      </c>
      <c r="B66" s="65">
        <v>1084</v>
      </c>
      <c r="C66" s="65">
        <v>69</v>
      </c>
      <c r="D66" s="65">
        <v>1153</v>
      </c>
      <c r="E66" s="72">
        <v>0.94015611448395486</v>
      </c>
      <c r="F66" s="72">
        <v>5.9843885516045095E-2</v>
      </c>
      <c r="G66" s="66">
        <v>1</v>
      </c>
    </row>
    <row r="67" spans="1:7">
      <c r="A67" s="86" t="s">
        <v>152</v>
      </c>
      <c r="B67" s="65">
        <v>183</v>
      </c>
      <c r="C67" s="65">
        <v>2</v>
      </c>
      <c r="D67" s="65">
        <v>185</v>
      </c>
      <c r="E67" s="72">
        <v>0.98918918918918919</v>
      </c>
      <c r="F67" s="72">
        <v>1.0810810810810811E-2</v>
      </c>
      <c r="G67" s="66">
        <v>1</v>
      </c>
    </row>
    <row r="68" spans="1:7">
      <c r="A68" s="86" t="s">
        <v>153</v>
      </c>
      <c r="B68" s="65">
        <v>359</v>
      </c>
      <c r="C68" s="65">
        <v>22</v>
      </c>
      <c r="D68" s="65">
        <v>381</v>
      </c>
      <c r="E68" s="72">
        <v>0.94225721784776906</v>
      </c>
      <c r="F68" s="72">
        <v>5.774278215223097E-2</v>
      </c>
      <c r="G68" s="66">
        <v>1</v>
      </c>
    </row>
    <row r="69" spans="1:7">
      <c r="A69" s="86" t="s">
        <v>154</v>
      </c>
      <c r="B69" s="65">
        <v>185</v>
      </c>
      <c r="C69" s="65">
        <v>8</v>
      </c>
      <c r="D69" s="65">
        <v>193</v>
      </c>
      <c r="E69" s="72">
        <v>0.95854922279792742</v>
      </c>
      <c r="F69" s="72">
        <v>4.1450777202072533E-2</v>
      </c>
      <c r="G69" s="66">
        <v>1</v>
      </c>
    </row>
    <row r="70" spans="1:7">
      <c r="A70" s="83" t="s">
        <v>155</v>
      </c>
      <c r="B70" s="65">
        <v>344</v>
      </c>
      <c r="C70" s="65">
        <v>6</v>
      </c>
      <c r="D70" s="65">
        <v>350</v>
      </c>
      <c r="E70" s="72">
        <v>0.98285714285714287</v>
      </c>
      <c r="F70" s="72">
        <v>1.714285714285714E-2</v>
      </c>
      <c r="G70" s="66">
        <v>1</v>
      </c>
    </row>
    <row r="71" spans="1:7">
      <c r="A71" s="79" t="s">
        <v>156</v>
      </c>
      <c r="B71" s="84">
        <v>3152</v>
      </c>
      <c r="C71" s="84">
        <v>137</v>
      </c>
      <c r="D71" s="84">
        <v>3289</v>
      </c>
      <c r="E71" s="85">
        <v>0.95834600182426266</v>
      </c>
      <c r="F71" s="85">
        <v>4.1653998175737304E-2</v>
      </c>
      <c r="G71" s="85">
        <v>1</v>
      </c>
    </row>
    <row r="73" spans="1:7">
      <c r="A73" s="48" t="s">
        <v>141</v>
      </c>
    </row>
    <row r="74" spans="1:7">
      <c r="A74" s="49"/>
    </row>
    <row r="75" spans="1:7">
      <c r="A75" s="50" t="s">
        <v>6</v>
      </c>
    </row>
    <row r="76" spans="1:7">
      <c r="A76" s="51" t="s">
        <v>7</v>
      </c>
    </row>
    <row r="77" spans="1:7">
      <c r="A77" s="51" t="s">
        <v>8</v>
      </c>
    </row>
    <row r="78" spans="1:7">
      <c r="A78" s="52" t="s">
        <v>63</v>
      </c>
    </row>
  </sheetData>
  <sheetProtection password="DE48" sheet="1" objects="1" scenarios="1"/>
  <mergeCells count="10">
    <mergeCell ref="B45:D45"/>
    <mergeCell ref="E45:G45"/>
    <mergeCell ref="B59:D59"/>
    <mergeCell ref="E59:G59"/>
    <mergeCell ref="B3:D3"/>
    <mergeCell ref="E3:G3"/>
    <mergeCell ref="B17:D17"/>
    <mergeCell ref="E17:G17"/>
    <mergeCell ref="B31:D31"/>
    <mergeCell ref="E31:G31"/>
  </mergeCells>
  <hyperlinks>
    <hyperlink ref="G2" location="'List of tables'!A1" display="Return to List of tables"/>
  </hyperlinks>
  <pageMargins left="0.7" right="0.7" top="0.75" bottom="0.75" header="0.3" footer="0.3"/>
  <pageSetup scale="77" orientation="portrait" r:id="rId1"/>
  <rowBreaks count="1" manualBreakCount="1">
    <brk id="43" max="16383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Normal="100" workbookViewId="0"/>
  </sheetViews>
  <sheetFormatPr defaultRowHeight="15"/>
  <cols>
    <col min="1" max="1" width="20.7109375" customWidth="1"/>
    <col min="2" max="7" width="13.85546875" customWidth="1"/>
  </cols>
  <sheetData>
    <row r="1" spans="1:8" ht="15" customHeight="1">
      <c r="A1" s="18" t="s">
        <v>161</v>
      </c>
      <c r="G1" s="39"/>
    </row>
    <row r="2" spans="1:8" ht="15" customHeight="1"/>
    <row r="3" spans="1:8" ht="15" customHeight="1">
      <c r="A3" s="79" t="s">
        <v>137</v>
      </c>
      <c r="B3" s="181" t="s">
        <v>127</v>
      </c>
      <c r="C3" s="182"/>
      <c r="D3" s="182"/>
      <c r="E3" s="181" t="s">
        <v>128</v>
      </c>
      <c r="F3" s="182"/>
      <c r="G3" s="182"/>
      <c r="H3" s="168" t="s">
        <v>87</v>
      </c>
    </row>
    <row r="4" spans="1:8" ht="15" customHeight="1">
      <c r="A4" s="79" t="s">
        <v>165</v>
      </c>
      <c r="B4" s="79" t="s">
        <v>134</v>
      </c>
      <c r="C4" s="79" t="s">
        <v>135</v>
      </c>
      <c r="D4" s="79" t="s">
        <v>136</v>
      </c>
      <c r="E4" s="79" t="s">
        <v>134</v>
      </c>
      <c r="F4" s="79" t="s">
        <v>135</v>
      </c>
      <c r="G4" s="79" t="s">
        <v>136</v>
      </c>
    </row>
    <row r="5" spans="1:8" ht="15" customHeight="1">
      <c r="A5" s="89" t="s">
        <v>166</v>
      </c>
      <c r="B5" s="65">
        <v>1</v>
      </c>
      <c r="C5" s="65">
        <v>1</v>
      </c>
      <c r="D5" s="95">
        <v>2</v>
      </c>
      <c r="E5" s="94">
        <v>-6.6401062416998613E-4</v>
      </c>
      <c r="F5" s="72">
        <v>6.6401062416998667E-4</v>
      </c>
      <c r="G5" s="72">
        <v>1.3280212483399733E-3</v>
      </c>
    </row>
    <row r="6" spans="1:8" ht="15" customHeight="1">
      <c r="A6" s="89" t="s">
        <v>167</v>
      </c>
      <c r="B6" s="65">
        <v>39</v>
      </c>
      <c r="C6" s="80">
        <v>14</v>
      </c>
      <c r="D6" s="80">
        <v>53</v>
      </c>
      <c r="E6" s="94">
        <v>-2.5896414342629459E-2</v>
      </c>
      <c r="F6" s="71">
        <v>9.2961487383798145E-3</v>
      </c>
      <c r="G6" s="71">
        <v>3.51925630810093E-2</v>
      </c>
    </row>
    <row r="7" spans="1:8" ht="15" customHeight="1">
      <c r="A7" s="89" t="s">
        <v>168</v>
      </c>
      <c r="B7" s="65">
        <v>48</v>
      </c>
      <c r="C7" s="65">
        <v>38</v>
      </c>
      <c r="D7" s="65">
        <v>86</v>
      </c>
      <c r="E7" s="94">
        <v>-3.1872509960159334E-2</v>
      </c>
      <c r="F7" s="72">
        <v>2.5232403718459494E-2</v>
      </c>
      <c r="G7" s="72">
        <v>5.7104913678618856E-2</v>
      </c>
    </row>
    <row r="8" spans="1:8" ht="15" customHeight="1">
      <c r="A8" s="89" t="s">
        <v>169</v>
      </c>
      <c r="B8" s="65">
        <v>90</v>
      </c>
      <c r="C8" s="65">
        <v>11</v>
      </c>
      <c r="D8" s="65">
        <v>101</v>
      </c>
      <c r="E8" s="94">
        <v>-5.9760956175298752E-2</v>
      </c>
      <c r="F8" s="72">
        <v>7.3041168658698535E-3</v>
      </c>
      <c r="G8" s="72">
        <v>6.7065073041168655E-2</v>
      </c>
    </row>
    <row r="9" spans="1:8" ht="15" customHeight="1">
      <c r="A9" s="89" t="s">
        <v>170</v>
      </c>
      <c r="B9" s="65">
        <v>188</v>
      </c>
      <c r="C9" s="80">
        <v>82</v>
      </c>
      <c r="D9" s="80">
        <v>270</v>
      </c>
      <c r="E9" s="94">
        <v>-0.1248339973439575</v>
      </c>
      <c r="F9" s="71">
        <v>5.4448871181938911E-2</v>
      </c>
      <c r="G9" s="71">
        <v>0.17928286852589642</v>
      </c>
    </row>
    <row r="10" spans="1:8" ht="15" customHeight="1">
      <c r="A10" s="89" t="s">
        <v>171</v>
      </c>
      <c r="B10" s="65">
        <v>218</v>
      </c>
      <c r="C10" s="65">
        <v>99</v>
      </c>
      <c r="D10" s="65">
        <v>317</v>
      </c>
      <c r="E10" s="94">
        <v>-0.14475431606905709</v>
      </c>
      <c r="F10" s="72">
        <v>6.5737051792828682E-2</v>
      </c>
      <c r="G10" s="72">
        <v>0.2104913678618858</v>
      </c>
    </row>
    <row r="11" spans="1:8" ht="15" customHeight="1">
      <c r="A11" s="89" t="s">
        <v>172</v>
      </c>
      <c r="B11" s="65">
        <v>273</v>
      </c>
      <c r="C11" s="65">
        <v>404</v>
      </c>
      <c r="D11" s="65">
        <v>677</v>
      </c>
      <c r="E11" s="94">
        <v>-0.18127490039840644</v>
      </c>
      <c r="F11" s="72">
        <v>0.26826029216467462</v>
      </c>
      <c r="G11" s="72">
        <v>0.449535192563081</v>
      </c>
    </row>
    <row r="12" spans="1:8" ht="15" customHeight="1">
      <c r="A12" s="79" t="s">
        <v>136</v>
      </c>
      <c r="B12" s="92">
        <v>857</v>
      </c>
      <c r="C12" s="93">
        <v>649</v>
      </c>
      <c r="D12" s="93">
        <v>1506</v>
      </c>
      <c r="E12" s="91">
        <v>-0.56905710491367856</v>
      </c>
      <c r="F12" s="90">
        <v>0.43094289508632133</v>
      </c>
      <c r="G12" s="90">
        <v>1</v>
      </c>
    </row>
    <row r="13" spans="1:8" ht="15" customHeight="1"/>
    <row r="14" spans="1:8" ht="15" customHeight="1">
      <c r="A14" s="79" t="s">
        <v>138</v>
      </c>
      <c r="B14" s="181" t="s">
        <v>127</v>
      </c>
      <c r="C14" s="182"/>
      <c r="D14" s="182"/>
      <c r="E14" s="181" t="s">
        <v>128</v>
      </c>
      <c r="F14" s="182"/>
      <c r="G14" s="182"/>
    </row>
    <row r="15" spans="1:8" ht="15" customHeight="1">
      <c r="A15" s="79" t="s">
        <v>165</v>
      </c>
      <c r="B15" s="79" t="s">
        <v>134</v>
      </c>
      <c r="C15" s="79" t="s">
        <v>135</v>
      </c>
      <c r="D15" s="79" t="s">
        <v>136</v>
      </c>
      <c r="E15" s="79" t="s">
        <v>134</v>
      </c>
      <c r="F15" s="79" t="s">
        <v>135</v>
      </c>
      <c r="G15" s="79" t="s">
        <v>136</v>
      </c>
    </row>
    <row r="16" spans="1:8" ht="15" customHeight="1">
      <c r="A16" s="89" t="s">
        <v>166</v>
      </c>
      <c r="B16" s="65">
        <v>4</v>
      </c>
      <c r="C16" s="87" t="s">
        <v>157</v>
      </c>
      <c r="D16" s="95">
        <v>4</v>
      </c>
      <c r="E16" s="94">
        <v>-1.2441679626750135E-3</v>
      </c>
      <c r="F16" s="88" t="s">
        <v>157</v>
      </c>
      <c r="G16" s="72">
        <v>1.244167962674961E-3</v>
      </c>
    </row>
    <row r="17" spans="1:7" ht="15" customHeight="1">
      <c r="A17" s="89" t="s">
        <v>167</v>
      </c>
      <c r="B17" s="65">
        <v>78</v>
      </c>
      <c r="C17" s="80">
        <v>24</v>
      </c>
      <c r="D17" s="80">
        <v>102</v>
      </c>
      <c r="E17" s="94">
        <v>-2.4261275272161709E-2</v>
      </c>
      <c r="F17" s="71">
        <v>7.465007776049767E-3</v>
      </c>
      <c r="G17" s="71">
        <v>3.1726283048211505E-2</v>
      </c>
    </row>
    <row r="18" spans="1:7" ht="15" customHeight="1">
      <c r="A18" s="89" t="s">
        <v>168</v>
      </c>
      <c r="B18" s="65">
        <v>88</v>
      </c>
      <c r="C18" s="65">
        <v>51</v>
      </c>
      <c r="D18" s="65">
        <v>139</v>
      </c>
      <c r="E18" s="94">
        <v>-2.7371695178849187E-2</v>
      </c>
      <c r="F18" s="72">
        <v>1.5863141524105753E-2</v>
      </c>
      <c r="G18" s="72">
        <v>4.3234836702954901E-2</v>
      </c>
    </row>
    <row r="19" spans="1:7" ht="15" customHeight="1">
      <c r="A19" s="89" t="s">
        <v>169</v>
      </c>
      <c r="B19" s="65">
        <v>170</v>
      </c>
      <c r="C19" s="65">
        <v>22</v>
      </c>
      <c r="D19" s="65">
        <v>192</v>
      </c>
      <c r="E19" s="94">
        <v>-5.2877138413685798E-2</v>
      </c>
      <c r="F19" s="72">
        <v>6.8429237947122863E-3</v>
      </c>
      <c r="G19" s="72">
        <v>5.9720062208398136E-2</v>
      </c>
    </row>
    <row r="20" spans="1:7" ht="15" customHeight="1">
      <c r="A20" s="89" t="s">
        <v>170</v>
      </c>
      <c r="B20" s="65">
        <v>216</v>
      </c>
      <c r="C20" s="80">
        <v>106</v>
      </c>
      <c r="D20" s="80">
        <v>322</v>
      </c>
      <c r="E20" s="94">
        <v>-6.7185069984447843E-2</v>
      </c>
      <c r="F20" s="71">
        <v>3.297045101088647E-2</v>
      </c>
      <c r="G20" s="71">
        <v>0.10015552099533437</v>
      </c>
    </row>
    <row r="21" spans="1:7" ht="15" customHeight="1">
      <c r="A21" s="89" t="s">
        <v>171</v>
      </c>
      <c r="B21" s="65">
        <v>427</v>
      </c>
      <c r="C21" s="65">
        <v>169</v>
      </c>
      <c r="D21" s="65">
        <v>596</v>
      </c>
      <c r="E21" s="94">
        <v>-0.13281493001555211</v>
      </c>
      <c r="F21" s="72">
        <v>5.2566096423017107E-2</v>
      </c>
      <c r="G21" s="72">
        <v>0.18538102643856921</v>
      </c>
    </row>
    <row r="22" spans="1:7" ht="15" customHeight="1">
      <c r="A22" s="89" t="s">
        <v>172</v>
      </c>
      <c r="B22" s="65">
        <v>754</v>
      </c>
      <c r="C22" s="65">
        <v>1106</v>
      </c>
      <c r="D22" s="65">
        <v>1860</v>
      </c>
      <c r="E22" s="94">
        <v>-0.23452566096423011</v>
      </c>
      <c r="F22" s="72">
        <v>0.34401244167962675</v>
      </c>
      <c r="G22" s="72">
        <v>0.57853810264385697</v>
      </c>
    </row>
    <row r="23" spans="1:7" ht="15" customHeight="1">
      <c r="A23" s="79" t="s">
        <v>136</v>
      </c>
      <c r="B23" s="92">
        <v>1737</v>
      </c>
      <c r="C23" s="93">
        <v>1478</v>
      </c>
      <c r="D23" s="93">
        <v>3215</v>
      </c>
      <c r="E23" s="91">
        <v>-0.54027993779160177</v>
      </c>
      <c r="F23" s="90">
        <v>0.45972006220839812</v>
      </c>
      <c r="G23" s="90">
        <v>1</v>
      </c>
    </row>
    <row r="24" spans="1:7" ht="15" customHeight="1"/>
    <row r="25" spans="1:7" ht="15" customHeight="1">
      <c r="A25" s="79" t="s">
        <v>139</v>
      </c>
      <c r="B25" s="181" t="s">
        <v>127</v>
      </c>
      <c r="C25" s="182"/>
      <c r="D25" s="182"/>
      <c r="E25" s="181" t="s">
        <v>128</v>
      </c>
      <c r="F25" s="182"/>
      <c r="G25" s="182"/>
    </row>
    <row r="26" spans="1:7" ht="15" customHeight="1">
      <c r="A26" s="79" t="s">
        <v>165</v>
      </c>
      <c r="B26" s="79" t="s">
        <v>134</v>
      </c>
      <c r="C26" s="79" t="s">
        <v>135</v>
      </c>
      <c r="D26" s="79" t="s">
        <v>136</v>
      </c>
      <c r="E26" s="79" t="s">
        <v>134</v>
      </c>
      <c r="F26" s="79" t="s">
        <v>135</v>
      </c>
      <c r="G26" s="79" t="s">
        <v>136</v>
      </c>
    </row>
    <row r="27" spans="1:7" ht="15" customHeight="1">
      <c r="A27" s="89" t="s">
        <v>166</v>
      </c>
      <c r="B27" s="65">
        <v>5</v>
      </c>
      <c r="C27" s="65">
        <v>1</v>
      </c>
      <c r="D27" s="95">
        <v>6</v>
      </c>
      <c r="E27" s="94">
        <v>-3.8080731150038627E-3</v>
      </c>
      <c r="F27" s="72">
        <v>7.6161462300076163E-4</v>
      </c>
      <c r="G27" s="72">
        <v>4.56968773800457E-3</v>
      </c>
    </row>
    <row r="28" spans="1:7" ht="15" customHeight="1">
      <c r="A28" s="89" t="s">
        <v>167</v>
      </c>
      <c r="B28" s="65">
        <v>80</v>
      </c>
      <c r="C28" s="80">
        <v>18</v>
      </c>
      <c r="D28" s="80">
        <v>98</v>
      </c>
      <c r="E28" s="94">
        <v>-6.0929169840060915E-2</v>
      </c>
      <c r="F28" s="71">
        <v>1.3709063214013708E-2</v>
      </c>
      <c r="G28" s="71">
        <v>7.4638233054074632E-2</v>
      </c>
    </row>
    <row r="29" spans="1:7" ht="15" customHeight="1">
      <c r="A29" s="89" t="s">
        <v>168</v>
      </c>
      <c r="B29" s="65">
        <v>19</v>
      </c>
      <c r="C29" s="65">
        <v>9</v>
      </c>
      <c r="D29" s="65">
        <v>28</v>
      </c>
      <c r="E29" s="94">
        <v>-1.4470677837014501E-2</v>
      </c>
      <c r="F29" s="72">
        <v>6.8545316070068541E-3</v>
      </c>
      <c r="G29" s="72">
        <v>2.1325209444021324E-2</v>
      </c>
    </row>
    <row r="30" spans="1:7" ht="15" customHeight="1">
      <c r="A30" s="89" t="s">
        <v>169</v>
      </c>
      <c r="B30" s="65">
        <v>94</v>
      </c>
      <c r="C30" s="65">
        <v>8</v>
      </c>
      <c r="D30" s="65">
        <v>102</v>
      </c>
      <c r="E30" s="94">
        <v>-7.1591774562071553E-2</v>
      </c>
      <c r="F30" s="72">
        <v>6.0929169840060931E-3</v>
      </c>
      <c r="G30" s="72">
        <v>7.7684691546077683E-2</v>
      </c>
    </row>
    <row r="31" spans="1:7" ht="15" customHeight="1">
      <c r="A31" s="89" t="s">
        <v>170</v>
      </c>
      <c r="B31" s="65">
        <v>191</v>
      </c>
      <c r="C31" s="80">
        <v>65</v>
      </c>
      <c r="D31" s="80">
        <v>256</v>
      </c>
      <c r="E31" s="94">
        <v>-0.14546839299314551</v>
      </c>
      <c r="F31" s="71">
        <v>4.9504950495049507E-2</v>
      </c>
      <c r="G31" s="71">
        <v>0.19497334348819498</v>
      </c>
    </row>
    <row r="32" spans="1:7" ht="15" customHeight="1">
      <c r="A32" s="89" t="s">
        <v>171</v>
      </c>
      <c r="B32" s="65">
        <v>323</v>
      </c>
      <c r="C32" s="65">
        <v>125</v>
      </c>
      <c r="D32" s="65">
        <v>448</v>
      </c>
      <c r="E32" s="94">
        <v>-0.24600152322924607</v>
      </c>
      <c r="F32" s="72">
        <v>9.5201827875095207E-2</v>
      </c>
      <c r="G32" s="72">
        <v>0.34120335110434119</v>
      </c>
    </row>
    <row r="33" spans="1:7" ht="15" customHeight="1">
      <c r="A33" s="89" t="s">
        <v>172</v>
      </c>
      <c r="B33" s="65">
        <v>225</v>
      </c>
      <c r="C33" s="65">
        <v>150</v>
      </c>
      <c r="D33" s="65">
        <v>375</v>
      </c>
      <c r="E33" s="94">
        <v>-0.17136329017517138</v>
      </c>
      <c r="F33" s="72">
        <v>0.11424219345011424</v>
      </c>
      <c r="G33" s="72">
        <v>0.28560548362528559</v>
      </c>
    </row>
    <row r="34" spans="1:7" ht="15" customHeight="1">
      <c r="A34" s="79" t="s">
        <v>136</v>
      </c>
      <c r="B34" s="92">
        <v>937</v>
      </c>
      <c r="C34" s="93">
        <v>376</v>
      </c>
      <c r="D34" s="93">
        <v>1313</v>
      </c>
      <c r="E34" s="91">
        <v>-0.71363290175171379</v>
      </c>
      <c r="F34" s="90">
        <v>0.28636709824828638</v>
      </c>
      <c r="G34" s="90">
        <v>1</v>
      </c>
    </row>
    <row r="35" spans="1:7">
      <c r="A35" s="96" t="s">
        <v>173</v>
      </c>
    </row>
    <row r="36" spans="1:7">
      <c r="A36" s="51" t="s">
        <v>174</v>
      </c>
    </row>
    <row r="37" spans="1:7">
      <c r="A37" s="51"/>
    </row>
    <row r="38" spans="1:7">
      <c r="A38" s="48" t="s">
        <v>141</v>
      </c>
    </row>
    <row r="39" spans="1:7">
      <c r="A39" s="49"/>
    </row>
    <row r="40" spans="1:7">
      <c r="A40" s="50" t="s">
        <v>6</v>
      </c>
    </row>
    <row r="41" spans="1:7">
      <c r="A41" s="51" t="s">
        <v>7</v>
      </c>
    </row>
    <row r="42" spans="1:7">
      <c r="A42" s="51" t="s">
        <v>8</v>
      </c>
    </row>
    <row r="43" spans="1:7">
      <c r="A43" s="52" t="s">
        <v>63</v>
      </c>
    </row>
    <row r="46" spans="1:7">
      <c r="A46" s="51"/>
    </row>
  </sheetData>
  <sheetProtection password="DE48" sheet="1" objects="1" scenarios="1"/>
  <mergeCells count="6">
    <mergeCell ref="B3:D3"/>
    <mergeCell ref="E3:G3"/>
    <mergeCell ref="B14:D14"/>
    <mergeCell ref="E14:G14"/>
    <mergeCell ref="B25:D25"/>
    <mergeCell ref="E25:G25"/>
  </mergeCells>
  <hyperlinks>
    <hyperlink ref="H3" location="'List of tables'!A1" display="Return to List of tables"/>
  </hyperlinks>
  <pageMargins left="0.7" right="0.7" top="0.75" bottom="0.7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Normal="100" workbookViewId="0"/>
  </sheetViews>
  <sheetFormatPr defaultRowHeight="15"/>
  <cols>
    <col min="1" max="1" width="21.28515625" customWidth="1"/>
    <col min="2" max="11" width="10.7109375" customWidth="1"/>
  </cols>
  <sheetData>
    <row r="1" spans="1:12">
      <c r="A1" s="18" t="s">
        <v>186</v>
      </c>
    </row>
    <row r="2" spans="1:12">
      <c r="A2" s="97"/>
      <c r="K2" s="168" t="s">
        <v>87</v>
      </c>
    </row>
    <row r="3" spans="1:12" ht="15" customHeight="1">
      <c r="A3" s="79" t="s">
        <v>137</v>
      </c>
      <c r="B3" s="181" t="s">
        <v>127</v>
      </c>
      <c r="C3" s="182"/>
      <c r="D3" s="182"/>
      <c r="E3" s="181"/>
      <c r="F3" s="182"/>
      <c r="G3" s="181" t="s">
        <v>128</v>
      </c>
      <c r="H3" s="182"/>
      <c r="I3" s="182"/>
      <c r="J3" s="182"/>
      <c r="K3" s="182"/>
    </row>
    <row r="4" spans="1:12">
      <c r="A4" s="79" t="s">
        <v>182</v>
      </c>
      <c r="B4" s="181" t="s">
        <v>134</v>
      </c>
      <c r="C4" s="183"/>
      <c r="D4" s="181" t="s">
        <v>135</v>
      </c>
      <c r="E4" s="183"/>
      <c r="F4" s="81" t="s">
        <v>136</v>
      </c>
      <c r="G4" s="181" t="s">
        <v>134</v>
      </c>
      <c r="H4" s="183"/>
      <c r="I4" s="181" t="s">
        <v>135</v>
      </c>
      <c r="J4" s="183"/>
      <c r="K4" s="81" t="s">
        <v>136</v>
      </c>
    </row>
    <row r="5" spans="1:12">
      <c r="A5" s="79" t="s">
        <v>183</v>
      </c>
      <c r="B5" s="81" t="s">
        <v>180</v>
      </c>
      <c r="C5" s="81" t="s">
        <v>181</v>
      </c>
      <c r="D5" s="81" t="s">
        <v>180</v>
      </c>
      <c r="E5" s="81" t="s">
        <v>181</v>
      </c>
      <c r="F5" s="81" t="s">
        <v>132</v>
      </c>
      <c r="G5" s="81" t="s">
        <v>180</v>
      </c>
      <c r="H5" s="81" t="s">
        <v>181</v>
      </c>
      <c r="I5" s="81" t="s">
        <v>180</v>
      </c>
      <c r="J5" s="81" t="s">
        <v>181</v>
      </c>
      <c r="K5" s="81" t="s">
        <v>132</v>
      </c>
    </row>
    <row r="6" spans="1:12" ht="15.75" customHeight="1">
      <c r="A6" s="89" t="s">
        <v>175</v>
      </c>
      <c r="B6" s="65">
        <v>126</v>
      </c>
      <c r="C6" s="65">
        <v>318</v>
      </c>
      <c r="D6" s="89">
        <v>52</v>
      </c>
      <c r="E6" s="65">
        <v>318</v>
      </c>
      <c r="F6" s="65">
        <v>814</v>
      </c>
      <c r="G6" s="72">
        <v>0.15479115479115479</v>
      </c>
      <c r="H6" s="72">
        <v>0.39066339066339067</v>
      </c>
      <c r="I6" s="72">
        <v>6.3882063882063883E-2</v>
      </c>
      <c r="J6" s="72">
        <v>0.39066339066339067</v>
      </c>
      <c r="K6" s="72">
        <v>1</v>
      </c>
    </row>
    <row r="7" spans="1:12">
      <c r="A7" s="89" t="s">
        <v>176</v>
      </c>
      <c r="B7" s="65">
        <v>130</v>
      </c>
      <c r="C7" s="80">
        <v>299</v>
      </c>
      <c r="D7" s="89">
        <v>48</v>
      </c>
      <c r="E7" s="65">
        <v>246</v>
      </c>
      <c r="F7" s="80">
        <v>723</v>
      </c>
      <c r="G7" s="72">
        <v>0.17980636237897649</v>
      </c>
      <c r="H7" s="72">
        <v>0.41355463347164589</v>
      </c>
      <c r="I7" s="72">
        <v>6.6390041493775934E-2</v>
      </c>
      <c r="J7" s="72">
        <v>0.34024896265560167</v>
      </c>
      <c r="K7" s="72">
        <v>1</v>
      </c>
    </row>
    <row r="8" spans="1:12">
      <c r="A8" s="89" t="s">
        <v>177</v>
      </c>
      <c r="B8" s="65">
        <v>127</v>
      </c>
      <c r="C8" s="65">
        <v>317</v>
      </c>
      <c r="D8" s="89">
        <v>30</v>
      </c>
      <c r="E8" s="65">
        <v>271</v>
      </c>
      <c r="F8" s="65">
        <v>745</v>
      </c>
      <c r="G8" s="72">
        <v>0.17046979865771811</v>
      </c>
      <c r="H8" s="72">
        <v>0.42550335570469799</v>
      </c>
      <c r="I8" s="72">
        <v>4.0268456375838924E-2</v>
      </c>
      <c r="J8" s="72">
        <v>0.36375838926174497</v>
      </c>
      <c r="K8" s="72">
        <v>1</v>
      </c>
    </row>
    <row r="9" spans="1:12">
      <c r="A9" s="89" t="s">
        <v>178</v>
      </c>
      <c r="B9" s="65">
        <v>100</v>
      </c>
      <c r="C9" s="65">
        <v>326</v>
      </c>
      <c r="D9" s="89">
        <v>46</v>
      </c>
      <c r="E9" s="65">
        <v>244</v>
      </c>
      <c r="F9" s="65">
        <v>716</v>
      </c>
      <c r="G9" s="72">
        <v>0.13966480446927373</v>
      </c>
      <c r="H9" s="72">
        <v>0.45530726256983239</v>
      </c>
      <c r="I9" s="72">
        <v>6.4245810055865923E-2</v>
      </c>
      <c r="J9" s="72">
        <v>0.34078212290502791</v>
      </c>
      <c r="K9" s="72">
        <v>1</v>
      </c>
    </row>
    <row r="10" spans="1:12">
      <c r="A10" s="89" t="s">
        <v>179</v>
      </c>
      <c r="B10" s="65">
        <v>103</v>
      </c>
      <c r="C10" s="80">
        <v>328</v>
      </c>
      <c r="D10" s="89">
        <v>43</v>
      </c>
      <c r="E10" s="65">
        <v>316</v>
      </c>
      <c r="F10" s="80">
        <v>790</v>
      </c>
      <c r="G10" s="72">
        <v>0.13037974683544304</v>
      </c>
      <c r="H10" s="72">
        <v>0.41518987341772151</v>
      </c>
      <c r="I10" s="72">
        <v>5.4430379746835442E-2</v>
      </c>
      <c r="J10" s="72">
        <v>0.4</v>
      </c>
      <c r="K10" s="72">
        <v>1</v>
      </c>
    </row>
    <row r="11" spans="1:12">
      <c r="A11" s="79" t="s">
        <v>136</v>
      </c>
      <c r="B11" s="84">
        <v>586</v>
      </c>
      <c r="C11" s="84">
        <v>1588</v>
      </c>
      <c r="D11" s="84">
        <v>219</v>
      </c>
      <c r="E11" s="84">
        <v>1395</v>
      </c>
      <c r="F11" s="84">
        <v>3788</v>
      </c>
      <c r="G11" s="85">
        <v>0.15469904963041184</v>
      </c>
      <c r="H11" s="85">
        <v>0.41921858500527981</v>
      </c>
      <c r="I11" s="85">
        <v>5.7814149947201687E-2</v>
      </c>
      <c r="J11" s="85">
        <v>0.36826821541710664</v>
      </c>
      <c r="K11" s="85">
        <v>1</v>
      </c>
      <c r="L11" s="98"/>
    </row>
    <row r="13" spans="1:12">
      <c r="A13" s="79" t="s">
        <v>138</v>
      </c>
      <c r="B13" s="181" t="s">
        <v>127</v>
      </c>
      <c r="C13" s="182"/>
      <c r="D13" s="182"/>
      <c r="E13" s="181"/>
      <c r="F13" s="182"/>
      <c r="G13" s="181" t="s">
        <v>128</v>
      </c>
      <c r="H13" s="182"/>
      <c r="I13" s="182"/>
      <c r="J13" s="182"/>
      <c r="K13" s="182"/>
    </row>
    <row r="14" spans="1:12">
      <c r="A14" s="79" t="s">
        <v>182</v>
      </c>
      <c r="B14" s="181" t="s">
        <v>134</v>
      </c>
      <c r="C14" s="183"/>
      <c r="D14" s="181" t="s">
        <v>135</v>
      </c>
      <c r="E14" s="183"/>
      <c r="F14" s="81" t="s">
        <v>136</v>
      </c>
      <c r="G14" s="181" t="s">
        <v>134</v>
      </c>
      <c r="H14" s="183"/>
      <c r="I14" s="181" t="s">
        <v>135</v>
      </c>
      <c r="J14" s="183"/>
      <c r="K14" s="81" t="s">
        <v>136</v>
      </c>
    </row>
    <row r="15" spans="1:12">
      <c r="A15" s="79" t="s">
        <v>183</v>
      </c>
      <c r="B15" s="81" t="s">
        <v>180</v>
      </c>
      <c r="C15" s="81" t="s">
        <v>181</v>
      </c>
      <c r="D15" s="81" t="s">
        <v>180</v>
      </c>
      <c r="E15" s="81" t="s">
        <v>181</v>
      </c>
      <c r="F15" s="81" t="s">
        <v>132</v>
      </c>
      <c r="G15" s="81" t="s">
        <v>180</v>
      </c>
      <c r="H15" s="81" t="s">
        <v>181</v>
      </c>
      <c r="I15" s="81" t="s">
        <v>180</v>
      </c>
      <c r="J15" s="81" t="s">
        <v>181</v>
      </c>
      <c r="K15" s="81" t="s">
        <v>132</v>
      </c>
    </row>
    <row r="16" spans="1:12">
      <c r="A16" s="89" t="s">
        <v>175</v>
      </c>
      <c r="B16" s="65">
        <v>356</v>
      </c>
      <c r="C16" s="65">
        <v>924</v>
      </c>
      <c r="D16" s="89">
        <v>182</v>
      </c>
      <c r="E16" s="65">
        <v>968</v>
      </c>
      <c r="F16" s="65">
        <v>2430</v>
      </c>
      <c r="G16" s="72">
        <v>0.14650205761316873</v>
      </c>
      <c r="H16" s="72">
        <v>0.38024691358024693</v>
      </c>
      <c r="I16" s="72">
        <v>7.4897119341563789E-2</v>
      </c>
      <c r="J16" s="72">
        <v>0.39835390946502058</v>
      </c>
      <c r="K16" s="72">
        <v>1</v>
      </c>
    </row>
    <row r="17" spans="1:11">
      <c r="A17" s="89" t="s">
        <v>184</v>
      </c>
      <c r="B17" s="65">
        <v>376</v>
      </c>
      <c r="C17" s="80">
        <v>905</v>
      </c>
      <c r="D17" s="89">
        <v>196</v>
      </c>
      <c r="E17" s="65">
        <v>1177</v>
      </c>
      <c r="F17" s="80">
        <v>2655</v>
      </c>
      <c r="G17" s="72">
        <v>0.14161958568738231</v>
      </c>
      <c r="H17" s="72">
        <v>0.3408662900188324</v>
      </c>
      <c r="I17" s="72">
        <v>7.3822975517890771E-2</v>
      </c>
      <c r="J17" s="72">
        <v>0.44331450094161956</v>
      </c>
      <c r="K17" s="72">
        <v>1</v>
      </c>
    </row>
    <row r="18" spans="1:11">
      <c r="A18" s="89" t="s">
        <v>177</v>
      </c>
      <c r="B18" s="65">
        <v>285</v>
      </c>
      <c r="C18" s="65">
        <v>648</v>
      </c>
      <c r="D18" s="89">
        <v>129</v>
      </c>
      <c r="E18" s="65">
        <v>663</v>
      </c>
      <c r="F18" s="65">
        <v>1725</v>
      </c>
      <c r="G18" s="72">
        <v>0.16521739130434782</v>
      </c>
      <c r="H18" s="72">
        <v>0.37565217391304345</v>
      </c>
      <c r="I18" s="72">
        <v>7.4782608695652175E-2</v>
      </c>
      <c r="J18" s="72">
        <v>0.3843478260869565</v>
      </c>
      <c r="K18" s="72">
        <v>1</v>
      </c>
    </row>
    <row r="19" spans="1:11">
      <c r="A19" s="89" t="s">
        <v>178</v>
      </c>
      <c r="B19" s="65">
        <v>249</v>
      </c>
      <c r="C19" s="65">
        <v>548</v>
      </c>
      <c r="D19" s="89">
        <v>105</v>
      </c>
      <c r="E19" s="65">
        <v>562</v>
      </c>
      <c r="F19" s="65">
        <v>1464</v>
      </c>
      <c r="G19" s="72">
        <v>0.17008196721311475</v>
      </c>
      <c r="H19" s="72">
        <v>0.37431693989071041</v>
      </c>
      <c r="I19" s="72">
        <v>7.1721311475409832E-2</v>
      </c>
      <c r="J19" s="72">
        <v>0.38387978142076501</v>
      </c>
      <c r="K19" s="72">
        <v>1</v>
      </c>
    </row>
    <row r="20" spans="1:11">
      <c r="A20" s="89" t="s">
        <v>179</v>
      </c>
      <c r="B20" s="65">
        <v>285</v>
      </c>
      <c r="C20" s="80">
        <v>655</v>
      </c>
      <c r="D20" s="89">
        <v>124</v>
      </c>
      <c r="E20" s="65">
        <v>687</v>
      </c>
      <c r="F20" s="80">
        <v>1751</v>
      </c>
      <c r="G20" s="72">
        <v>0.16276413478012564</v>
      </c>
      <c r="H20" s="72">
        <v>0.37407195888063965</v>
      </c>
      <c r="I20" s="72">
        <v>7.081667618503712E-2</v>
      </c>
      <c r="J20" s="72">
        <v>0.39234723015419759</v>
      </c>
      <c r="K20" s="72">
        <v>1</v>
      </c>
    </row>
    <row r="21" spans="1:11">
      <c r="A21" s="79" t="s">
        <v>136</v>
      </c>
      <c r="B21" s="84">
        <v>1551</v>
      </c>
      <c r="C21" s="84">
        <v>3680</v>
      </c>
      <c r="D21" s="84">
        <v>736</v>
      </c>
      <c r="E21" s="84">
        <v>4057</v>
      </c>
      <c r="F21" s="84">
        <v>10025</v>
      </c>
      <c r="G21" s="85">
        <v>0.15471321695760598</v>
      </c>
      <c r="H21" s="85">
        <v>0.36708229426433914</v>
      </c>
      <c r="I21" s="85">
        <v>7.3416458852867836E-2</v>
      </c>
      <c r="J21" s="85">
        <v>0.40468827930174561</v>
      </c>
      <c r="K21" s="85">
        <v>1</v>
      </c>
    </row>
    <row r="22" spans="1:11">
      <c r="A22" t="s">
        <v>185</v>
      </c>
    </row>
    <row r="24" spans="1:11">
      <c r="A24" s="79" t="s">
        <v>139</v>
      </c>
      <c r="B24" s="181" t="s">
        <v>127</v>
      </c>
      <c r="C24" s="182"/>
      <c r="D24" s="182"/>
      <c r="E24" s="181"/>
      <c r="F24" s="182"/>
      <c r="G24" s="181" t="s">
        <v>128</v>
      </c>
      <c r="H24" s="182"/>
      <c r="I24" s="182"/>
      <c r="J24" s="182"/>
      <c r="K24" s="182"/>
    </row>
    <row r="25" spans="1:11">
      <c r="A25" s="79" t="s">
        <v>182</v>
      </c>
      <c r="B25" s="181" t="s">
        <v>134</v>
      </c>
      <c r="C25" s="183"/>
      <c r="D25" s="181" t="s">
        <v>135</v>
      </c>
      <c r="E25" s="183"/>
      <c r="F25" s="81" t="s">
        <v>136</v>
      </c>
      <c r="G25" s="181" t="s">
        <v>134</v>
      </c>
      <c r="H25" s="183"/>
      <c r="I25" s="181" t="s">
        <v>135</v>
      </c>
      <c r="J25" s="183"/>
      <c r="K25" s="81" t="s">
        <v>136</v>
      </c>
    </row>
    <row r="26" spans="1:11">
      <c r="A26" s="79" t="s">
        <v>183</v>
      </c>
      <c r="B26" s="81" t="s">
        <v>180</v>
      </c>
      <c r="C26" s="81" t="s">
        <v>181</v>
      </c>
      <c r="D26" s="81" t="s">
        <v>180</v>
      </c>
      <c r="E26" s="81" t="s">
        <v>181</v>
      </c>
      <c r="F26" s="81" t="s">
        <v>132</v>
      </c>
      <c r="G26" s="81" t="s">
        <v>180</v>
      </c>
      <c r="H26" s="81" t="s">
        <v>181</v>
      </c>
      <c r="I26" s="81" t="s">
        <v>180</v>
      </c>
      <c r="J26" s="81" t="s">
        <v>181</v>
      </c>
      <c r="K26" s="81" t="s">
        <v>132</v>
      </c>
    </row>
    <row r="27" spans="1:11">
      <c r="A27" s="89" t="s">
        <v>175</v>
      </c>
      <c r="B27" s="65">
        <v>189</v>
      </c>
      <c r="C27" s="65">
        <v>258</v>
      </c>
      <c r="D27" s="89">
        <v>42</v>
      </c>
      <c r="E27" s="65">
        <v>109</v>
      </c>
      <c r="F27" s="65">
        <v>598</v>
      </c>
      <c r="G27" s="72">
        <f>B27/$F27</f>
        <v>0.31605351170568563</v>
      </c>
      <c r="H27" s="72">
        <f t="shared" ref="H27:H32" si="0">C27/$F27</f>
        <v>0.43143812709030099</v>
      </c>
      <c r="I27" s="72">
        <f t="shared" ref="I27:I32" si="1">D27/$F27</f>
        <v>7.0234113712374577E-2</v>
      </c>
      <c r="J27" s="72">
        <f t="shared" ref="J27:J32" si="2">E27/$F27</f>
        <v>0.18227424749163879</v>
      </c>
      <c r="K27" s="72">
        <f t="shared" ref="K27:K32" si="3">F27/$F27</f>
        <v>1</v>
      </c>
    </row>
    <row r="28" spans="1:11">
      <c r="A28" s="89" t="s">
        <v>176</v>
      </c>
      <c r="B28" s="65">
        <v>149</v>
      </c>
      <c r="C28" s="80">
        <v>270</v>
      </c>
      <c r="D28" s="89">
        <v>44</v>
      </c>
      <c r="E28" s="65">
        <v>122</v>
      </c>
      <c r="F28" s="80">
        <v>585</v>
      </c>
      <c r="G28" s="72">
        <f t="shared" ref="G28:G32" si="4">B28/$F28</f>
        <v>0.25470085470085468</v>
      </c>
      <c r="H28" s="72">
        <f t="shared" si="0"/>
        <v>0.46153846153846156</v>
      </c>
      <c r="I28" s="72">
        <f t="shared" si="1"/>
        <v>7.521367521367521E-2</v>
      </c>
      <c r="J28" s="72">
        <f t="shared" si="2"/>
        <v>0.20854700854700856</v>
      </c>
      <c r="K28" s="72">
        <f t="shared" si="3"/>
        <v>1</v>
      </c>
    </row>
    <row r="29" spans="1:11">
      <c r="A29" s="89" t="s">
        <v>177</v>
      </c>
      <c r="B29" s="65">
        <v>185</v>
      </c>
      <c r="C29" s="65">
        <v>310</v>
      </c>
      <c r="D29" s="89">
        <v>43</v>
      </c>
      <c r="E29" s="65">
        <v>177</v>
      </c>
      <c r="F29" s="65">
        <v>715</v>
      </c>
      <c r="G29" s="72">
        <f t="shared" si="4"/>
        <v>0.25874125874125875</v>
      </c>
      <c r="H29" s="72">
        <f t="shared" si="0"/>
        <v>0.43356643356643354</v>
      </c>
      <c r="I29" s="72">
        <f t="shared" si="1"/>
        <v>6.0139860139860141E-2</v>
      </c>
      <c r="J29" s="72">
        <f t="shared" si="2"/>
        <v>0.24755244755244754</v>
      </c>
      <c r="K29" s="72">
        <f t="shared" si="3"/>
        <v>1</v>
      </c>
    </row>
    <row r="30" spans="1:11">
      <c r="A30" s="89" t="s">
        <v>178</v>
      </c>
      <c r="B30" s="65">
        <v>151</v>
      </c>
      <c r="C30" s="65">
        <v>246</v>
      </c>
      <c r="D30" s="89">
        <v>37</v>
      </c>
      <c r="E30" s="65">
        <v>131</v>
      </c>
      <c r="F30" s="65">
        <v>565</v>
      </c>
      <c r="G30" s="72">
        <f t="shared" si="4"/>
        <v>0.26725663716814158</v>
      </c>
      <c r="H30" s="72">
        <f t="shared" si="0"/>
        <v>0.4353982300884956</v>
      </c>
      <c r="I30" s="72">
        <f t="shared" si="1"/>
        <v>6.5486725663716813E-2</v>
      </c>
      <c r="J30" s="72">
        <f t="shared" si="2"/>
        <v>0.23185840707964603</v>
      </c>
      <c r="K30" s="72">
        <f t="shared" si="3"/>
        <v>1</v>
      </c>
    </row>
    <row r="31" spans="1:11">
      <c r="A31" s="89" t="s">
        <v>179</v>
      </c>
      <c r="B31" s="65">
        <v>188</v>
      </c>
      <c r="C31" s="80">
        <v>352</v>
      </c>
      <c r="D31" s="89">
        <v>41</v>
      </c>
      <c r="E31" s="65">
        <v>167</v>
      </c>
      <c r="F31" s="80">
        <v>748</v>
      </c>
      <c r="G31" s="72">
        <f t="shared" si="4"/>
        <v>0.25133689839572193</v>
      </c>
      <c r="H31" s="72">
        <f t="shared" si="0"/>
        <v>0.47058823529411764</v>
      </c>
      <c r="I31" s="72">
        <f t="shared" si="1"/>
        <v>5.4812834224598928E-2</v>
      </c>
      <c r="J31" s="72">
        <f t="shared" si="2"/>
        <v>0.2232620320855615</v>
      </c>
      <c r="K31" s="72">
        <f t="shared" si="3"/>
        <v>1</v>
      </c>
    </row>
    <row r="32" spans="1:11">
      <c r="A32" s="79" t="s">
        <v>136</v>
      </c>
      <c r="B32" s="84">
        <v>862</v>
      </c>
      <c r="C32" s="84">
        <v>1436</v>
      </c>
      <c r="D32" s="84">
        <v>207</v>
      </c>
      <c r="E32" s="84">
        <v>706</v>
      </c>
      <c r="F32" s="84">
        <v>3211</v>
      </c>
      <c r="G32" s="85">
        <f t="shared" si="4"/>
        <v>0.26845219557770167</v>
      </c>
      <c r="H32" s="85">
        <f t="shared" si="0"/>
        <v>0.44721270632201804</v>
      </c>
      <c r="I32" s="85">
        <f t="shared" si="1"/>
        <v>6.4465898473995642E-2</v>
      </c>
      <c r="J32" s="85">
        <f t="shared" si="2"/>
        <v>0.21986919962628465</v>
      </c>
      <c r="K32" s="85">
        <f t="shared" si="3"/>
        <v>1</v>
      </c>
    </row>
    <row r="34" spans="1:1">
      <c r="A34" s="48" t="s">
        <v>141</v>
      </c>
    </row>
    <row r="35" spans="1:1">
      <c r="A35" s="49"/>
    </row>
    <row r="36" spans="1:1">
      <c r="A36" s="50" t="s">
        <v>6</v>
      </c>
    </row>
    <row r="37" spans="1:1">
      <c r="A37" s="51" t="s">
        <v>7</v>
      </c>
    </row>
    <row r="38" spans="1:1">
      <c r="A38" s="51" t="s">
        <v>8</v>
      </c>
    </row>
    <row r="39" spans="1:1">
      <c r="A39" s="52" t="s">
        <v>63</v>
      </c>
    </row>
  </sheetData>
  <sheetProtection password="DE48" sheet="1" objects="1" scenarios="1"/>
  <mergeCells count="21">
    <mergeCell ref="B24:D24"/>
    <mergeCell ref="E24:F24"/>
    <mergeCell ref="G24:K24"/>
    <mergeCell ref="B25:C25"/>
    <mergeCell ref="D25:E25"/>
    <mergeCell ref="G25:H25"/>
    <mergeCell ref="I25:J25"/>
    <mergeCell ref="B13:D13"/>
    <mergeCell ref="E13:F13"/>
    <mergeCell ref="G13:K13"/>
    <mergeCell ref="B14:C14"/>
    <mergeCell ref="D14:E14"/>
    <mergeCell ref="G14:H14"/>
    <mergeCell ref="I14:J14"/>
    <mergeCell ref="B3:D3"/>
    <mergeCell ref="E3:F3"/>
    <mergeCell ref="G3:K3"/>
    <mergeCell ref="B4:C4"/>
    <mergeCell ref="D4:E4"/>
    <mergeCell ref="G4:H4"/>
    <mergeCell ref="I4:J4"/>
  </mergeCells>
  <hyperlinks>
    <hyperlink ref="K2" location="'List of tables'!A1" display="Return to List of tables"/>
  </hyperlink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List of tables</vt:lpstr>
      <vt:lpstr>List of hospitals</vt:lpstr>
      <vt:lpstr>1.1</vt:lpstr>
      <vt:lpstr>1.2</vt:lpstr>
      <vt:lpstr>2.1</vt:lpstr>
      <vt:lpstr>2.2</vt:lpstr>
      <vt:lpstr>2.3</vt:lpstr>
      <vt:lpstr>2.4</vt:lpstr>
      <vt:lpstr>2.5</vt:lpstr>
      <vt:lpstr>3.1</vt:lpstr>
      <vt:lpstr>3.2</vt:lpstr>
      <vt:lpstr>3.3</vt:lpstr>
      <vt:lpstr>3.4.1</vt:lpstr>
      <vt:lpstr>3.4.2</vt:lpstr>
      <vt:lpstr>3.5.1</vt:lpstr>
      <vt:lpstr>3.5.2</vt:lpstr>
      <vt:lpstr>4.1</vt:lpstr>
      <vt:lpstr>4.2</vt:lpstr>
      <vt:lpstr>4.3.1</vt:lpstr>
      <vt:lpstr>4.3.2</vt:lpstr>
      <vt:lpstr>4.4.1</vt:lpstr>
      <vt:lpstr>4.4.2</vt:lpstr>
      <vt:lpstr>4.5</vt:lpstr>
      <vt:lpstr>4.6</vt:lpstr>
      <vt:lpstr>5.1</vt:lpstr>
      <vt:lpstr>5.2</vt:lpstr>
      <vt:lpstr>'3.3'!Print_Area</vt:lpstr>
    </vt:vector>
  </TitlesOfParts>
  <Company>NHS 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sinfop01</dc:creator>
  <cp:lastModifiedBy>sinfop01</cp:lastModifiedBy>
  <cp:lastPrinted>2016-10-03T14:39:45Z</cp:lastPrinted>
  <dcterms:created xsi:type="dcterms:W3CDTF">2016-09-22T12:16:22Z</dcterms:created>
  <dcterms:modified xsi:type="dcterms:W3CDTF">2016-10-03T15:25:00Z</dcterms:modified>
</cp:coreProperties>
</file>